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!Дашидоржиев АВ\Диск С\!!! Work\Роснет\2022\12\08\АСМО\"/>
    </mc:Choice>
  </mc:AlternateContent>
  <bookViews>
    <workbookView xWindow="0" yWindow="0" windowWidth="28800" windowHeight="12135"/>
  </bookViews>
  <sheets>
    <sheet name="Динамика собираемости" sheetId="20" r:id="rId1"/>
  </sheets>
  <definedNames>
    <definedName name="_xlnm._FilterDatabase" localSheetId="0" hidden="1">'Динамика собираемости'!$A$5:$AD$28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" i="20" l="1"/>
  <c r="M30" i="20"/>
  <c r="I30" i="20"/>
  <c r="H30" i="20"/>
  <c r="G30" i="20"/>
  <c r="E30" i="20"/>
  <c r="D30" i="20"/>
  <c r="C30" i="20"/>
  <c r="P9" i="20"/>
  <c r="O9" i="20"/>
  <c r="J9" i="20"/>
  <c r="F9" i="20"/>
  <c r="R9" i="20" s="1"/>
  <c r="P14" i="20"/>
  <c r="O14" i="20"/>
  <c r="J14" i="20"/>
  <c r="F14" i="20"/>
  <c r="R14" i="20" s="1"/>
  <c r="P25" i="20"/>
  <c r="O25" i="20"/>
  <c r="J25" i="20"/>
  <c r="Q25" i="20" s="1"/>
  <c r="F25" i="20"/>
  <c r="R25" i="20" s="1"/>
  <c r="P17" i="20"/>
  <c r="O17" i="20"/>
  <c r="J17" i="20"/>
  <c r="F17" i="20"/>
  <c r="R17" i="20" s="1"/>
  <c r="P28" i="20"/>
  <c r="O28" i="20"/>
  <c r="J28" i="20"/>
  <c r="F28" i="20"/>
  <c r="R28" i="20" s="1"/>
  <c r="P16" i="20"/>
  <c r="O16" i="20"/>
  <c r="J16" i="20"/>
  <c r="Q16" i="20" s="1"/>
  <c r="F16" i="20"/>
  <c r="R16" i="20" s="1"/>
  <c r="P13" i="20"/>
  <c r="O13" i="20"/>
  <c r="J13" i="20"/>
  <c r="Q13" i="20" s="1"/>
  <c r="F13" i="20"/>
  <c r="R13" i="20" s="1"/>
  <c r="P11" i="20"/>
  <c r="O11" i="20"/>
  <c r="J11" i="20"/>
  <c r="F11" i="20"/>
  <c r="R11" i="20" s="1"/>
  <c r="P7" i="20"/>
  <c r="O7" i="20"/>
  <c r="J7" i="20"/>
  <c r="F7" i="20"/>
  <c r="R7" i="20" s="1"/>
  <c r="P27" i="20"/>
  <c r="O27" i="20"/>
  <c r="J27" i="20"/>
  <c r="Q27" i="20" s="1"/>
  <c r="F27" i="20"/>
  <c r="R27" i="20" s="1"/>
  <c r="P15" i="20"/>
  <c r="O15" i="20"/>
  <c r="J15" i="20"/>
  <c r="Q15" i="20" s="1"/>
  <c r="F15" i="20"/>
  <c r="R15" i="20" s="1"/>
  <c r="P20" i="20"/>
  <c r="O20" i="20"/>
  <c r="J20" i="20"/>
  <c r="F20" i="20"/>
  <c r="R20" i="20" s="1"/>
  <c r="P10" i="20"/>
  <c r="O10" i="20"/>
  <c r="J10" i="20"/>
  <c r="F10" i="20"/>
  <c r="P18" i="20"/>
  <c r="O18" i="20"/>
  <c r="J18" i="20"/>
  <c r="F18" i="20"/>
  <c r="R18" i="20" s="1"/>
  <c r="P26" i="20"/>
  <c r="O26" i="20"/>
  <c r="J26" i="20"/>
  <c r="Q26" i="20" s="1"/>
  <c r="F26" i="20"/>
  <c r="R26" i="20" s="1"/>
  <c r="P23" i="20"/>
  <c r="O23" i="20"/>
  <c r="J23" i="20"/>
  <c r="F23" i="20"/>
  <c r="R23" i="20" s="1"/>
  <c r="P19" i="20"/>
  <c r="O19" i="20"/>
  <c r="J19" i="20"/>
  <c r="Q19" i="20" s="1"/>
  <c r="F19" i="20"/>
  <c r="R19" i="20" s="1"/>
  <c r="P24" i="20"/>
  <c r="O24" i="20"/>
  <c r="J24" i="20"/>
  <c r="F24" i="20"/>
  <c r="R24" i="20" s="1"/>
  <c r="P21" i="20"/>
  <c r="O21" i="20"/>
  <c r="J21" i="20"/>
  <c r="Q21" i="20" s="1"/>
  <c r="F21" i="20"/>
  <c r="R21" i="20" s="1"/>
  <c r="P22" i="20"/>
  <c r="O22" i="20"/>
  <c r="J22" i="20"/>
  <c r="F22" i="20"/>
  <c r="R22" i="20" s="1"/>
  <c r="P12" i="20"/>
  <c r="O12" i="20"/>
  <c r="J12" i="20"/>
  <c r="Q12" i="20" s="1"/>
  <c r="F12" i="20"/>
  <c r="R12" i="20" s="1"/>
  <c r="P6" i="20"/>
  <c r="O6" i="20"/>
  <c r="J6" i="20"/>
  <c r="Q6" i="20" s="1"/>
  <c r="F6" i="20"/>
  <c r="R6" i="20" s="1"/>
  <c r="P8" i="20"/>
  <c r="O8" i="20"/>
  <c r="J8" i="20"/>
  <c r="F8" i="20"/>
  <c r="R8" i="20" s="1"/>
  <c r="P30" i="20" l="1"/>
  <c r="K27" i="20"/>
  <c r="K10" i="20"/>
  <c r="K7" i="20"/>
  <c r="L23" i="20"/>
  <c r="L18" i="20"/>
  <c r="L27" i="20"/>
  <c r="L22" i="20"/>
  <c r="S21" i="20"/>
  <c r="L24" i="20"/>
  <c r="L19" i="20"/>
  <c r="L10" i="20"/>
  <c r="R10" i="20"/>
  <c r="L17" i="20"/>
  <c r="S25" i="20"/>
  <c r="L14" i="20"/>
  <c r="L9" i="20"/>
  <c r="Q18" i="20"/>
  <c r="S18" i="20" s="1"/>
  <c r="K18" i="20"/>
  <c r="O30" i="20"/>
  <c r="S12" i="20"/>
  <c r="S16" i="20"/>
  <c r="S6" i="20"/>
  <c r="Q9" i="20"/>
  <c r="S9" i="20" s="1"/>
  <c r="J30" i="20"/>
  <c r="K24" i="20"/>
  <c r="Q24" i="20"/>
  <c r="S24" i="20" s="1"/>
  <c r="K19" i="20"/>
  <c r="L11" i="20"/>
  <c r="L28" i="20"/>
  <c r="Q28" i="20"/>
  <c r="S28" i="20" s="1"/>
  <c r="K14" i="20"/>
  <c r="Q14" i="20"/>
  <c r="S14" i="20" s="1"/>
  <c r="K9" i="20"/>
  <c r="S19" i="20"/>
  <c r="L12" i="20"/>
  <c r="K6" i="20"/>
  <c r="K12" i="20"/>
  <c r="L20" i="20"/>
  <c r="L7" i="20"/>
  <c r="Q7" i="20"/>
  <c r="S7" i="20" s="1"/>
  <c r="K16" i="20"/>
  <c r="K28" i="20"/>
  <c r="L6" i="20"/>
  <c r="Q10" i="20"/>
  <c r="S10" i="20" s="1"/>
  <c r="S27" i="20"/>
  <c r="L16" i="20"/>
  <c r="S13" i="20"/>
  <c r="S15" i="20"/>
  <c r="S26" i="20"/>
  <c r="K22" i="20"/>
  <c r="Q22" i="20"/>
  <c r="S22" i="20" s="1"/>
  <c r="K23" i="20"/>
  <c r="Q23" i="20"/>
  <c r="S23" i="20" s="1"/>
  <c r="K20" i="20"/>
  <c r="Q20" i="20"/>
  <c r="S20" i="20" s="1"/>
  <c r="K11" i="20"/>
  <c r="Q11" i="20"/>
  <c r="S11" i="20" s="1"/>
  <c r="K17" i="20"/>
  <c r="Q17" i="20"/>
  <c r="S17" i="20" s="1"/>
  <c r="K8" i="20"/>
  <c r="Q8" i="20"/>
  <c r="S8" i="20" s="1"/>
  <c r="K21" i="20"/>
  <c r="K26" i="20"/>
  <c r="K15" i="20"/>
  <c r="K13" i="20"/>
  <c r="K25" i="20"/>
  <c r="F30" i="20"/>
  <c r="R30" i="20" s="1"/>
  <c r="L8" i="20"/>
  <c r="L21" i="20"/>
  <c r="L26" i="20"/>
  <c r="L15" i="20"/>
  <c r="L13" i="20"/>
  <c r="L25" i="20"/>
  <c r="L30" i="20" l="1"/>
  <c r="K30" i="20"/>
  <c r="Q30" i="20"/>
  <c r="S30" i="20" s="1"/>
</calcChain>
</file>

<file path=xl/sharedStrings.xml><?xml version="1.0" encoding="utf-8"?>
<sst xmlns="http://schemas.openxmlformats.org/spreadsheetml/2006/main" count="51" uniqueCount="45">
  <si>
    <t>Баргузинский район</t>
  </si>
  <si>
    <t>Бичурский район</t>
  </si>
  <si>
    <t>Заиграевский район</t>
  </si>
  <si>
    <t>Курумканский район</t>
  </si>
  <si>
    <t>Мухоршибирский район</t>
  </si>
  <si>
    <t>Прибайкальский район</t>
  </si>
  <si>
    <t>Тарбагатайский район</t>
  </si>
  <si>
    <t>Баунтовский район</t>
  </si>
  <si>
    <t>Еравнинский район</t>
  </si>
  <si>
    <t>Иволгинский район</t>
  </si>
  <si>
    <t>Кижингинский район</t>
  </si>
  <si>
    <t>Хоринский район</t>
  </si>
  <si>
    <t>Джидинский район</t>
  </si>
  <si>
    <t>Закаменский район</t>
  </si>
  <si>
    <t>Кабанский район</t>
  </si>
  <si>
    <t>Кяхтинский район</t>
  </si>
  <si>
    <t>Муйский район</t>
  </si>
  <si>
    <t>Окинский район</t>
  </si>
  <si>
    <t>Селенгинский район</t>
  </si>
  <si>
    <t>Северобайкальский район</t>
  </si>
  <si>
    <t>г. Северобайкальск</t>
  </si>
  <si>
    <t>Тункинский район</t>
  </si>
  <si>
    <t>г. Улан-Удэ</t>
  </si>
  <si>
    <t>ИТОГО по РБ</t>
  </si>
  <si>
    <t>№</t>
  </si>
  <si>
    <t>МО</t>
  </si>
  <si>
    <t>Транспортный налог</t>
  </si>
  <si>
    <t xml:space="preserve">Налог на имущество </t>
  </si>
  <si>
    <t>Земельный налог</t>
  </si>
  <si>
    <t>Всего</t>
  </si>
  <si>
    <t>Отклонение</t>
  </si>
  <si>
    <t>%</t>
  </si>
  <si>
    <t>тыс.</t>
  </si>
  <si>
    <t>Отколнение</t>
  </si>
  <si>
    <t>Справочно</t>
  </si>
  <si>
    <t>Начислено   в 2021</t>
  </si>
  <si>
    <t>предварительно</t>
  </si>
  <si>
    <t>отклонение по собираемости с начала года</t>
  </si>
  <si>
    <t>собираемость в 2021 году</t>
  </si>
  <si>
    <t xml:space="preserve">Собираемость с 01.01.2022  </t>
  </si>
  <si>
    <t>Начислено в 2022</t>
  </si>
  <si>
    <t>Динамика собираемости ИНФЛ на 06.12.2022 год</t>
  </si>
  <si>
    <t>Поступило с 01.01.2021 по 06.12.2021</t>
  </si>
  <si>
    <t>Поступило с 01.01.2022 по 06.12.2022</t>
  </si>
  <si>
    <t>Начислено физическим лицам (с учетом сумм пени и перерасчетов на 06.12.2022)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</si>
</sst>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%"/>
    <numFmt numFmtId="165" formatCode="_-* #,##0\ _₽_-;\-* #,##0\ _₽_-;_-* &quot;-&quot;??\ _₽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3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i/>
      <sz val="13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i/>
      <sz val="18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3" fillId="0" borderId="0" xfId="0" applyFont="1" applyFill="1"/>
    <xf numFmtId="0" fontId="0" fillId="0" borderId="0" xfId="0" applyFont="1" applyFill="1"/>
    <xf numFmtId="9" fontId="4" fillId="0" borderId="0" xfId="4" applyFont="1" applyFill="1" applyAlignment="1">
      <alignment horizontal="center" vertical="center"/>
    </xf>
    <xf numFmtId="164" fontId="4" fillId="0" borderId="0" xfId="4" applyNumberFormat="1" applyFont="1" applyFill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/>
    </xf>
    <xf numFmtId="164" fontId="16" fillId="4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3" fontId="8" fillId="5" borderId="1" xfId="0" applyNumberFormat="1" applyFont="1" applyFill="1" applyBorder="1" applyAlignment="1">
      <alignment horizontal="center" vertical="center" wrapText="1"/>
    </xf>
    <xf numFmtId="164" fontId="18" fillId="5" borderId="1" xfId="0" applyNumberFormat="1" applyFont="1" applyFill="1" applyBorder="1" applyAlignment="1">
      <alignment horizontal="center" vertical="center" wrapText="1"/>
    </xf>
    <xf numFmtId="3" fontId="12" fillId="5" borderId="1" xfId="0" applyNumberFormat="1" applyFont="1" applyFill="1" applyBorder="1" applyAlignment="1">
      <alignment horizontal="center" vertical="center"/>
    </xf>
    <xf numFmtId="3" fontId="8" fillId="5" borderId="1" xfId="0" applyNumberFormat="1" applyFont="1" applyFill="1" applyBorder="1" applyAlignment="1">
      <alignment horizontal="center" vertical="center"/>
    </xf>
    <xf numFmtId="164" fontId="18" fillId="5" borderId="1" xfId="0" applyNumberFormat="1" applyFont="1" applyFill="1" applyBorder="1" applyAlignment="1">
      <alignment horizontal="center" vertical="center"/>
    </xf>
    <xf numFmtId="164" fontId="16" fillId="5" borderId="1" xfId="0" applyNumberFormat="1" applyFont="1" applyFill="1" applyBorder="1" applyAlignment="1">
      <alignment horizontal="center" vertical="center"/>
    </xf>
    <xf numFmtId="164" fontId="7" fillId="5" borderId="1" xfId="0" applyNumberFormat="1" applyFont="1" applyFill="1" applyBorder="1" applyAlignment="1">
      <alignment horizontal="center" vertical="center"/>
    </xf>
    <xf numFmtId="164" fontId="12" fillId="5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vertical="center" wrapText="1"/>
    </xf>
    <xf numFmtId="3" fontId="7" fillId="6" borderId="1" xfId="0" applyNumberFormat="1" applyFont="1" applyFill="1" applyBorder="1" applyAlignment="1">
      <alignment horizontal="center" vertical="center" wrapText="1"/>
    </xf>
    <xf numFmtId="3" fontId="8" fillId="6" borderId="1" xfId="0" applyNumberFormat="1" applyFont="1" applyFill="1" applyBorder="1" applyAlignment="1">
      <alignment horizontal="center" vertical="center" wrapText="1"/>
    </xf>
    <xf numFmtId="164" fontId="18" fillId="6" borderId="1" xfId="0" applyNumberFormat="1" applyFont="1" applyFill="1" applyBorder="1" applyAlignment="1">
      <alignment horizontal="center" vertical="center" wrapText="1"/>
    </xf>
    <xf numFmtId="3" fontId="12" fillId="6" borderId="1" xfId="0" applyNumberFormat="1" applyFont="1" applyFill="1" applyBorder="1" applyAlignment="1">
      <alignment horizontal="center" vertical="center"/>
    </xf>
    <xf numFmtId="3" fontId="8" fillId="6" borderId="1" xfId="0" applyNumberFormat="1" applyFont="1" applyFill="1" applyBorder="1" applyAlignment="1">
      <alignment horizontal="center" vertical="center"/>
    </xf>
    <xf numFmtId="164" fontId="18" fillId="6" borderId="1" xfId="0" applyNumberFormat="1" applyFont="1" applyFill="1" applyBorder="1" applyAlignment="1">
      <alignment horizontal="center" vertical="center"/>
    </xf>
    <xf numFmtId="164" fontId="16" fillId="6" borderId="1" xfId="0" applyNumberFormat="1" applyFont="1" applyFill="1" applyBorder="1" applyAlignment="1">
      <alignment horizontal="center" vertical="center"/>
    </xf>
    <xf numFmtId="164" fontId="7" fillId="6" borderId="1" xfId="0" applyNumberFormat="1" applyFont="1" applyFill="1" applyBorder="1" applyAlignment="1">
      <alignment horizontal="center" vertical="center"/>
    </xf>
    <xf numFmtId="164" fontId="12" fillId="6" borderId="1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vertical="center" wrapText="1"/>
    </xf>
    <xf numFmtId="3" fontId="7" fillId="7" borderId="1" xfId="0" applyNumberFormat="1" applyFont="1" applyFill="1" applyBorder="1" applyAlignment="1">
      <alignment horizontal="center" vertical="center" wrapText="1"/>
    </xf>
    <xf numFmtId="3" fontId="8" fillId="7" borderId="1" xfId="0" applyNumberFormat="1" applyFont="1" applyFill="1" applyBorder="1" applyAlignment="1">
      <alignment horizontal="center" vertical="center" wrapText="1"/>
    </xf>
    <xf numFmtId="164" fontId="18" fillId="7" borderId="1" xfId="0" applyNumberFormat="1" applyFont="1" applyFill="1" applyBorder="1" applyAlignment="1">
      <alignment horizontal="center" vertical="center" wrapText="1"/>
    </xf>
    <xf numFmtId="3" fontId="12" fillId="7" borderId="1" xfId="0" applyNumberFormat="1" applyFont="1" applyFill="1" applyBorder="1" applyAlignment="1">
      <alignment horizontal="center" vertical="center"/>
    </xf>
    <xf numFmtId="3" fontId="8" fillId="7" borderId="1" xfId="0" applyNumberFormat="1" applyFont="1" applyFill="1" applyBorder="1" applyAlignment="1">
      <alignment horizontal="center" vertical="center"/>
    </xf>
    <xf numFmtId="164" fontId="18" fillId="7" borderId="1" xfId="0" applyNumberFormat="1" applyFont="1" applyFill="1" applyBorder="1" applyAlignment="1">
      <alignment horizontal="center" vertical="center"/>
    </xf>
    <xf numFmtId="164" fontId="16" fillId="7" borderId="1" xfId="0" applyNumberFormat="1" applyFont="1" applyFill="1" applyBorder="1" applyAlignment="1">
      <alignment horizontal="center" vertical="center"/>
    </xf>
    <xf numFmtId="164" fontId="7" fillId="7" borderId="1" xfId="0" applyNumberFormat="1" applyFont="1" applyFill="1" applyBorder="1" applyAlignment="1">
      <alignment horizontal="center" vertical="center"/>
    </xf>
    <xf numFmtId="164" fontId="12" fillId="7" borderId="1" xfId="0" applyNumberFormat="1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3" fontId="9" fillId="5" borderId="1" xfId="0" applyNumberFormat="1" applyFont="1" applyFill="1" applyBorder="1" applyAlignment="1">
      <alignment horizontal="center" vertical="center"/>
    </xf>
    <xf numFmtId="3" fontId="9" fillId="6" borderId="1" xfId="0" applyNumberFormat="1" applyFont="1" applyFill="1" applyBorder="1" applyAlignment="1">
      <alignment horizontal="center" vertical="center"/>
    </xf>
    <xf numFmtId="3" fontId="9" fillId="7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 wrapText="1"/>
    </xf>
    <xf numFmtId="165" fontId="0" fillId="5" borderId="1" xfId="5" applyNumberFormat="1" applyFont="1" applyFill="1" applyBorder="1" applyAlignment="1">
      <alignment horizontal="center" vertical="center"/>
    </xf>
    <xf numFmtId="165" fontId="0" fillId="7" borderId="1" xfId="5" applyNumberFormat="1" applyFont="1" applyFill="1" applyBorder="1" applyAlignment="1">
      <alignment horizontal="center" vertical="center"/>
    </xf>
    <xf numFmtId="165" fontId="0" fillId="6" borderId="1" xfId="5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Процентный" xfId="4" builtinId="5"/>
    <cellStyle name="Финансовый" xfId="5" builtinId="3"/>
    <cellStyle name="Финансовый 2" xfId="1"/>
    <cellStyle name="Финансовый 2 2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2"/>
  <sheetViews>
    <sheetView tabSelected="1" zoomScale="70" zoomScaleNormal="70" workbookViewId="0">
      <selection activeCell="Q24" sqref="Q24"/>
    </sheetView>
  </sheetViews>
  <sheetFormatPr defaultRowHeight="12.75" x14ac:dyDescent="0.2"/>
  <cols>
    <col min="1" max="1" width="4.42578125" style="4" customWidth="1"/>
    <col min="2" max="2" width="24.5703125" style="4" customWidth="1"/>
    <col min="3" max="3" width="12.7109375" style="4" customWidth="1"/>
    <col min="4" max="4" width="11" style="4" bestFit="1" customWidth="1"/>
    <col min="5" max="5" width="11.42578125" style="4" bestFit="1" customWidth="1"/>
    <col min="6" max="6" width="11.85546875" style="4" customWidth="1"/>
    <col min="7" max="7" width="12.7109375" style="4" customWidth="1"/>
    <col min="8" max="8" width="11" style="4" bestFit="1" customWidth="1"/>
    <col min="9" max="9" width="11.42578125" style="4" bestFit="1" customWidth="1"/>
    <col min="10" max="10" width="11.42578125" style="4" customWidth="1"/>
    <col min="11" max="11" width="10.42578125" style="4" customWidth="1"/>
    <col min="12" max="12" width="10.140625" style="4" customWidth="1"/>
    <col min="13" max="13" width="11.7109375" style="4" customWidth="1"/>
    <col min="14" max="14" width="11.85546875" style="4" customWidth="1"/>
    <col min="15" max="15" width="9.7109375" style="4" customWidth="1"/>
    <col min="16" max="16" width="9.5703125" style="4" bestFit="1" customWidth="1"/>
    <col min="17" max="17" width="13.42578125" style="4" customWidth="1"/>
    <col min="18" max="18" width="11" style="4" customWidth="1"/>
    <col min="19" max="19" width="12.28515625" style="4" customWidth="1"/>
    <col min="20" max="16384" width="9.140625" style="4"/>
  </cols>
  <sheetData>
    <row r="1" spans="1:19" ht="37.5" customHeight="1" x14ac:dyDescent="0.2">
      <c r="A1" s="70" t="s">
        <v>41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19" ht="27.75" customHeight="1" x14ac:dyDescent="0.2">
      <c r="A2" s="74" t="s">
        <v>24</v>
      </c>
      <c r="B2" s="73" t="s">
        <v>25</v>
      </c>
      <c r="C2" s="73" t="s">
        <v>42</v>
      </c>
      <c r="D2" s="73"/>
      <c r="E2" s="73"/>
      <c r="F2" s="73"/>
      <c r="G2" s="72" t="s">
        <v>43</v>
      </c>
      <c r="H2" s="72"/>
      <c r="I2" s="72"/>
      <c r="J2" s="72"/>
      <c r="K2" s="71" t="s">
        <v>33</v>
      </c>
      <c r="L2" s="71"/>
      <c r="M2" s="73" t="s">
        <v>44</v>
      </c>
      <c r="N2" s="73"/>
      <c r="O2" s="73"/>
      <c r="P2" s="73"/>
      <c r="Q2" s="76" t="s">
        <v>39</v>
      </c>
      <c r="R2" s="10" t="s">
        <v>34</v>
      </c>
      <c r="S2" s="75" t="s">
        <v>37</v>
      </c>
    </row>
    <row r="3" spans="1:19" ht="13.5" customHeight="1" x14ac:dyDescent="0.2">
      <c r="A3" s="74"/>
      <c r="B3" s="73"/>
      <c r="C3" s="73" t="s">
        <v>26</v>
      </c>
      <c r="D3" s="73" t="s">
        <v>27</v>
      </c>
      <c r="E3" s="73" t="s">
        <v>28</v>
      </c>
      <c r="F3" s="73" t="s">
        <v>29</v>
      </c>
      <c r="G3" s="72" t="s">
        <v>26</v>
      </c>
      <c r="H3" s="72" t="s">
        <v>27</v>
      </c>
      <c r="I3" s="72" t="s">
        <v>28</v>
      </c>
      <c r="J3" s="72" t="s">
        <v>29</v>
      </c>
      <c r="K3" s="71" t="s">
        <v>32</v>
      </c>
      <c r="L3" s="71" t="s">
        <v>31</v>
      </c>
      <c r="M3" s="73"/>
      <c r="N3" s="73"/>
      <c r="O3" s="73"/>
      <c r="P3" s="73"/>
      <c r="Q3" s="76"/>
      <c r="R3" s="73" t="s">
        <v>38</v>
      </c>
      <c r="S3" s="75"/>
    </row>
    <row r="4" spans="1:19" ht="12.75" customHeight="1" x14ac:dyDescent="0.2">
      <c r="A4" s="74"/>
      <c r="B4" s="73"/>
      <c r="C4" s="73"/>
      <c r="D4" s="73"/>
      <c r="E4" s="73"/>
      <c r="F4" s="73"/>
      <c r="G4" s="72"/>
      <c r="H4" s="72"/>
      <c r="I4" s="72"/>
      <c r="J4" s="72"/>
      <c r="K4" s="71"/>
      <c r="L4" s="71"/>
      <c r="M4" s="77" t="s">
        <v>35</v>
      </c>
      <c r="N4" s="77" t="s">
        <v>40</v>
      </c>
      <c r="O4" s="78" t="s">
        <v>30</v>
      </c>
      <c r="P4" s="78"/>
      <c r="Q4" s="76"/>
      <c r="R4" s="73"/>
      <c r="S4" s="75"/>
    </row>
    <row r="5" spans="1:19" ht="31.5" customHeight="1" x14ac:dyDescent="0.2">
      <c r="A5" s="74"/>
      <c r="B5" s="73"/>
      <c r="C5" s="73"/>
      <c r="D5" s="73"/>
      <c r="E5" s="73"/>
      <c r="F5" s="73"/>
      <c r="G5" s="72"/>
      <c r="H5" s="72"/>
      <c r="I5" s="72"/>
      <c r="J5" s="72"/>
      <c r="K5" s="71"/>
      <c r="L5" s="71"/>
      <c r="M5" s="77"/>
      <c r="N5" s="77"/>
      <c r="O5" s="65" t="s">
        <v>32</v>
      </c>
      <c r="P5" s="66" t="s">
        <v>31</v>
      </c>
      <c r="Q5" s="76"/>
      <c r="R5" s="73"/>
      <c r="S5" s="75"/>
    </row>
    <row r="6" spans="1:19" ht="26.25" customHeight="1" x14ac:dyDescent="0.2">
      <c r="A6" s="27">
        <v>1</v>
      </c>
      <c r="B6" s="28" t="s">
        <v>21</v>
      </c>
      <c r="C6" s="67">
        <v>11533.050630000002</v>
      </c>
      <c r="D6" s="67">
        <v>3343.4474800000012</v>
      </c>
      <c r="E6" s="67">
        <v>8315.8095599999979</v>
      </c>
      <c r="F6" s="29">
        <f t="shared" ref="F6:F28" si="0">C6+D6+E6</f>
        <v>23192.307670000002</v>
      </c>
      <c r="G6" s="67">
        <v>13261.086129999998</v>
      </c>
      <c r="H6" s="67">
        <v>3423.1967999999993</v>
      </c>
      <c r="I6" s="67">
        <v>8976.2193000000007</v>
      </c>
      <c r="J6" s="29">
        <f t="shared" ref="J6:J28" si="1">G6+H6+I6</f>
        <v>25660.502229999998</v>
      </c>
      <c r="K6" s="30">
        <f t="shared" ref="K6:K28" si="2">J6-F6</f>
        <v>2468.1945599999963</v>
      </c>
      <c r="L6" s="31">
        <f t="shared" ref="L6:L28" si="3">(J6/F6)-1</f>
        <v>0.1064229827889307</v>
      </c>
      <c r="M6" s="32">
        <v>27363</v>
      </c>
      <c r="N6" s="62">
        <v>28391.752</v>
      </c>
      <c r="O6" s="33">
        <f t="shared" ref="O6:O28" si="4">N6-M6</f>
        <v>1028.7520000000004</v>
      </c>
      <c r="P6" s="34">
        <f t="shared" ref="P6:P28" si="5">N6/M6</f>
        <v>1.0375964623762015</v>
      </c>
      <c r="Q6" s="35">
        <f t="shared" ref="Q6:Q28" si="6">(J6/N6)</f>
        <v>0.90380129517896601</v>
      </c>
      <c r="R6" s="36">
        <f t="shared" ref="R6:R28" si="7">(F6/M6)</f>
        <v>0.84757912765413157</v>
      </c>
      <c r="S6" s="37">
        <f t="shared" ref="S6:S28" si="8">Q6-R6</f>
        <v>5.6222167524834443E-2</v>
      </c>
    </row>
    <row r="7" spans="1:19" ht="26.25" customHeight="1" x14ac:dyDescent="0.2">
      <c r="A7" s="27">
        <v>2</v>
      </c>
      <c r="B7" s="28" t="s">
        <v>8</v>
      </c>
      <c r="C7" s="67">
        <v>8175.046870000001</v>
      </c>
      <c r="D7" s="67">
        <v>458.08203000000003</v>
      </c>
      <c r="E7" s="67">
        <v>3972.4652299999998</v>
      </c>
      <c r="F7" s="29">
        <f t="shared" si="0"/>
        <v>12605.594130000001</v>
      </c>
      <c r="G7" s="67">
        <v>9637.1344800000006</v>
      </c>
      <c r="H7" s="67">
        <v>808.5383700000001</v>
      </c>
      <c r="I7" s="67">
        <v>4683.6728200000016</v>
      </c>
      <c r="J7" s="29">
        <f t="shared" si="1"/>
        <v>15129.345670000002</v>
      </c>
      <c r="K7" s="30">
        <f t="shared" si="2"/>
        <v>2523.7515400000011</v>
      </c>
      <c r="L7" s="31">
        <f t="shared" si="3"/>
        <v>0.20020885282937484</v>
      </c>
      <c r="M7" s="32">
        <v>16009</v>
      </c>
      <c r="N7" s="62">
        <v>16868.806</v>
      </c>
      <c r="O7" s="33">
        <f t="shared" si="4"/>
        <v>859.80600000000049</v>
      </c>
      <c r="P7" s="34">
        <f t="shared" si="5"/>
        <v>1.0537076644387533</v>
      </c>
      <c r="Q7" s="35">
        <f t="shared" si="6"/>
        <v>0.89688302005488718</v>
      </c>
      <c r="R7" s="36">
        <f t="shared" si="7"/>
        <v>0.78740671684677377</v>
      </c>
      <c r="S7" s="37">
        <f t="shared" si="8"/>
        <v>0.10947630320811341</v>
      </c>
    </row>
    <row r="8" spans="1:19" ht="26.25" customHeight="1" x14ac:dyDescent="0.2">
      <c r="A8" s="27">
        <v>3</v>
      </c>
      <c r="B8" s="28" t="s">
        <v>6</v>
      </c>
      <c r="C8" s="67">
        <v>13821.908399999998</v>
      </c>
      <c r="D8" s="67">
        <v>1774.2843000000003</v>
      </c>
      <c r="E8" s="67">
        <v>10909.83985</v>
      </c>
      <c r="F8" s="29">
        <f t="shared" si="0"/>
        <v>26506.03255</v>
      </c>
      <c r="G8" s="67">
        <v>15980.771650000001</v>
      </c>
      <c r="H8" s="67">
        <v>2469.4287300000001</v>
      </c>
      <c r="I8" s="67">
        <v>10390.326600000002</v>
      </c>
      <c r="J8" s="29">
        <f t="shared" si="1"/>
        <v>28840.526980000002</v>
      </c>
      <c r="K8" s="30">
        <f t="shared" si="2"/>
        <v>2334.4944300000025</v>
      </c>
      <c r="L8" s="31">
        <f t="shared" si="3"/>
        <v>8.8074079951282691E-2</v>
      </c>
      <c r="M8" s="32">
        <v>31325</v>
      </c>
      <c r="N8" s="62">
        <v>32814.576000000001</v>
      </c>
      <c r="O8" s="33">
        <f t="shared" si="4"/>
        <v>1489.5760000000009</v>
      </c>
      <c r="P8" s="34">
        <f t="shared" si="5"/>
        <v>1.0475523064644852</v>
      </c>
      <c r="Q8" s="35">
        <f t="shared" si="6"/>
        <v>0.87889378732182921</v>
      </c>
      <c r="R8" s="36">
        <f t="shared" si="7"/>
        <v>0.84616225219473262</v>
      </c>
      <c r="S8" s="37">
        <f t="shared" si="8"/>
        <v>3.2731535127096589E-2</v>
      </c>
    </row>
    <row r="9" spans="1:19" ht="26.25" customHeight="1" x14ac:dyDescent="0.2">
      <c r="A9" s="27">
        <v>4</v>
      </c>
      <c r="B9" s="28" t="s">
        <v>3</v>
      </c>
      <c r="C9" s="67">
        <v>7220.6551399999962</v>
      </c>
      <c r="D9" s="67">
        <v>937.98145999999997</v>
      </c>
      <c r="E9" s="67">
        <v>4250.7189600000002</v>
      </c>
      <c r="F9" s="29">
        <f t="shared" si="0"/>
        <v>12409.355559999996</v>
      </c>
      <c r="G9" s="67">
        <v>7879.7933999999987</v>
      </c>
      <c r="H9" s="67">
        <v>1147.0223800000001</v>
      </c>
      <c r="I9" s="67">
        <v>4916.0627999999988</v>
      </c>
      <c r="J9" s="29">
        <f t="shared" si="1"/>
        <v>13942.878579999997</v>
      </c>
      <c r="K9" s="30">
        <f t="shared" si="2"/>
        <v>1533.5230200000005</v>
      </c>
      <c r="L9" s="31">
        <f t="shared" si="3"/>
        <v>0.12357797410069549</v>
      </c>
      <c r="M9" s="32">
        <v>14868</v>
      </c>
      <c r="N9" s="62">
        <v>15897.144</v>
      </c>
      <c r="O9" s="33">
        <f t="shared" si="4"/>
        <v>1029.1440000000002</v>
      </c>
      <c r="P9" s="34">
        <f t="shared" si="5"/>
        <v>1.0692187247780469</v>
      </c>
      <c r="Q9" s="35">
        <f t="shared" si="6"/>
        <v>0.87706814381249842</v>
      </c>
      <c r="R9" s="36">
        <f t="shared" si="7"/>
        <v>0.83463516007532934</v>
      </c>
      <c r="S9" s="37">
        <f t="shared" si="8"/>
        <v>4.2432983737169083E-2</v>
      </c>
    </row>
    <row r="10" spans="1:19" ht="26.25" customHeight="1" x14ac:dyDescent="0.2">
      <c r="A10" s="27">
        <v>5</v>
      </c>
      <c r="B10" s="28" t="s">
        <v>18</v>
      </c>
      <c r="C10" s="67">
        <v>20647.655070000001</v>
      </c>
      <c r="D10" s="67">
        <v>3034.2755000000002</v>
      </c>
      <c r="E10" s="67">
        <v>5982.4149699999998</v>
      </c>
      <c r="F10" s="29">
        <f t="shared" si="0"/>
        <v>29664.345540000002</v>
      </c>
      <c r="G10" s="67">
        <v>22777.134580000002</v>
      </c>
      <c r="H10" s="67">
        <v>3830.8829400000004</v>
      </c>
      <c r="I10" s="67">
        <v>6643.0738599999995</v>
      </c>
      <c r="J10" s="29">
        <f t="shared" si="1"/>
        <v>33251.091379999998</v>
      </c>
      <c r="K10" s="30">
        <f t="shared" si="2"/>
        <v>3586.745839999996</v>
      </c>
      <c r="L10" s="31">
        <f t="shared" si="3"/>
        <v>0.12091100527276266</v>
      </c>
      <c r="M10" s="32">
        <v>36467</v>
      </c>
      <c r="N10" s="62">
        <v>38099.822</v>
      </c>
      <c r="O10" s="33">
        <f t="shared" si="4"/>
        <v>1632.8220000000001</v>
      </c>
      <c r="P10" s="34">
        <f t="shared" si="5"/>
        <v>1.0447753311212877</v>
      </c>
      <c r="Q10" s="35">
        <f t="shared" si="6"/>
        <v>0.87273613456776777</v>
      </c>
      <c r="R10" s="36">
        <f t="shared" si="7"/>
        <v>0.8134572501165438</v>
      </c>
      <c r="S10" s="37">
        <f t="shared" si="8"/>
        <v>5.9278884451223979E-2</v>
      </c>
    </row>
    <row r="11" spans="1:19" ht="26.25" customHeight="1" x14ac:dyDescent="0.2">
      <c r="A11" s="49">
        <v>6</v>
      </c>
      <c r="B11" s="50" t="s">
        <v>12</v>
      </c>
      <c r="C11" s="68">
        <v>10390.9936</v>
      </c>
      <c r="D11" s="68">
        <v>1274.0595600000001</v>
      </c>
      <c r="E11" s="68">
        <v>6355.9571899999964</v>
      </c>
      <c r="F11" s="51">
        <f t="shared" si="0"/>
        <v>18021.010349999997</v>
      </c>
      <c r="G11" s="68">
        <v>12188.37183</v>
      </c>
      <c r="H11" s="68">
        <v>1728.5478799999999</v>
      </c>
      <c r="I11" s="68">
        <v>6765.4773300000006</v>
      </c>
      <c r="J11" s="51">
        <f t="shared" si="1"/>
        <v>20682.39704</v>
      </c>
      <c r="K11" s="52">
        <f t="shared" si="2"/>
        <v>2661.386690000003</v>
      </c>
      <c r="L11" s="53">
        <f t="shared" si="3"/>
        <v>0.14768243501952183</v>
      </c>
      <c r="M11" s="54">
        <v>24285</v>
      </c>
      <c r="N11" s="64">
        <v>23796.066999999999</v>
      </c>
      <c r="O11" s="55">
        <f t="shared" si="4"/>
        <v>-488.9330000000009</v>
      </c>
      <c r="P11" s="56">
        <f t="shared" si="5"/>
        <v>0.9798668725550751</v>
      </c>
      <c r="Q11" s="57">
        <f t="shared" si="6"/>
        <v>0.86915190817037125</v>
      </c>
      <c r="R11" s="58">
        <f t="shared" si="7"/>
        <v>0.74206342804200109</v>
      </c>
      <c r="S11" s="59">
        <f t="shared" si="8"/>
        <v>0.12708848012837015</v>
      </c>
    </row>
    <row r="12" spans="1:19" ht="26.25" customHeight="1" x14ac:dyDescent="0.2">
      <c r="A12" s="49">
        <v>7</v>
      </c>
      <c r="B12" s="50" t="s">
        <v>5</v>
      </c>
      <c r="C12" s="68">
        <v>16973.34348</v>
      </c>
      <c r="D12" s="68">
        <v>4241.6407300000001</v>
      </c>
      <c r="E12" s="68">
        <v>8637.817329999998</v>
      </c>
      <c r="F12" s="51">
        <f t="shared" si="0"/>
        <v>29852.801539999997</v>
      </c>
      <c r="G12" s="68">
        <v>18140.968429999997</v>
      </c>
      <c r="H12" s="68">
        <v>4608.7424399999991</v>
      </c>
      <c r="I12" s="68">
        <v>8186.6900299999998</v>
      </c>
      <c r="J12" s="51">
        <f t="shared" si="1"/>
        <v>30936.400899999993</v>
      </c>
      <c r="K12" s="52">
        <f t="shared" si="2"/>
        <v>1083.5993599999965</v>
      </c>
      <c r="L12" s="53">
        <f t="shared" si="3"/>
        <v>3.6298079379520676E-2</v>
      </c>
      <c r="M12" s="54">
        <v>34848</v>
      </c>
      <c r="N12" s="64">
        <v>35615.4</v>
      </c>
      <c r="O12" s="55">
        <f t="shared" si="4"/>
        <v>767.40000000000146</v>
      </c>
      <c r="P12" s="56">
        <f t="shared" si="5"/>
        <v>1.022021349862259</v>
      </c>
      <c r="Q12" s="57">
        <f t="shared" si="6"/>
        <v>0.86862427208454751</v>
      </c>
      <c r="R12" s="58">
        <f t="shared" si="7"/>
        <v>0.85665752812213025</v>
      </c>
      <c r="S12" s="59">
        <f t="shared" si="8"/>
        <v>1.1966743962417259E-2</v>
      </c>
    </row>
    <row r="13" spans="1:19" ht="26.25" customHeight="1" x14ac:dyDescent="0.2">
      <c r="A13" s="49">
        <v>8</v>
      </c>
      <c r="B13" s="50" t="s">
        <v>13</v>
      </c>
      <c r="C13" s="68">
        <v>12086.983159999998</v>
      </c>
      <c r="D13" s="68">
        <v>1666.31781</v>
      </c>
      <c r="E13" s="68">
        <v>4911.2644700000001</v>
      </c>
      <c r="F13" s="51">
        <f t="shared" si="0"/>
        <v>18664.565439999998</v>
      </c>
      <c r="G13" s="68">
        <v>14168.259350000002</v>
      </c>
      <c r="H13" s="68">
        <v>2750.8544499999998</v>
      </c>
      <c r="I13" s="68">
        <v>6195.0521700000018</v>
      </c>
      <c r="J13" s="51">
        <f t="shared" si="1"/>
        <v>23114.165970000005</v>
      </c>
      <c r="K13" s="52">
        <f t="shared" si="2"/>
        <v>4449.600530000007</v>
      </c>
      <c r="L13" s="53">
        <f t="shared" si="3"/>
        <v>0.23839829243835897</v>
      </c>
      <c r="M13" s="54">
        <v>23879</v>
      </c>
      <c r="N13" s="64">
        <v>26727.494999999999</v>
      </c>
      <c r="O13" s="55">
        <f t="shared" si="4"/>
        <v>2848.494999999999</v>
      </c>
      <c r="P13" s="56">
        <f t="shared" si="5"/>
        <v>1.1192887055571841</v>
      </c>
      <c r="Q13" s="57">
        <f t="shared" si="6"/>
        <v>0.8648085415412109</v>
      </c>
      <c r="R13" s="58">
        <f t="shared" si="7"/>
        <v>0.78163094936973909</v>
      </c>
      <c r="S13" s="59">
        <f t="shared" si="8"/>
        <v>8.3177592171471804E-2</v>
      </c>
    </row>
    <row r="14" spans="1:19" ht="26.25" customHeight="1" x14ac:dyDescent="0.2">
      <c r="A14" s="49">
        <v>9</v>
      </c>
      <c r="B14" s="50" t="s">
        <v>0</v>
      </c>
      <c r="C14" s="68">
        <v>16552.719699999998</v>
      </c>
      <c r="D14" s="68">
        <v>2734.0030299999999</v>
      </c>
      <c r="E14" s="68">
        <v>5919.2714000000005</v>
      </c>
      <c r="F14" s="51">
        <f t="shared" si="0"/>
        <v>25205.994129999999</v>
      </c>
      <c r="G14" s="68">
        <v>17476.833820000003</v>
      </c>
      <c r="H14" s="68">
        <v>3757.67634</v>
      </c>
      <c r="I14" s="68">
        <v>6355.4785400000001</v>
      </c>
      <c r="J14" s="51">
        <f t="shared" si="1"/>
        <v>27589.988700000005</v>
      </c>
      <c r="K14" s="52">
        <f t="shared" si="2"/>
        <v>2383.9945700000062</v>
      </c>
      <c r="L14" s="53">
        <f t="shared" si="3"/>
        <v>9.4580462000607657E-2</v>
      </c>
      <c r="M14" s="54">
        <v>30867</v>
      </c>
      <c r="N14" s="64">
        <v>32099.026999999998</v>
      </c>
      <c r="O14" s="55">
        <f t="shared" si="4"/>
        <v>1232.0269999999982</v>
      </c>
      <c r="P14" s="56">
        <f t="shared" si="5"/>
        <v>1.0399140506042051</v>
      </c>
      <c r="Q14" s="57">
        <f t="shared" si="6"/>
        <v>0.8595272591907539</v>
      </c>
      <c r="R14" s="58">
        <f t="shared" si="7"/>
        <v>0.81660006252632256</v>
      </c>
      <c r="S14" s="59">
        <f t="shared" si="8"/>
        <v>4.2927196664431344E-2</v>
      </c>
    </row>
    <row r="15" spans="1:19" ht="26.25" customHeight="1" x14ac:dyDescent="0.2">
      <c r="A15" s="49">
        <v>10</v>
      </c>
      <c r="B15" s="50" t="s">
        <v>17</v>
      </c>
      <c r="C15" s="68">
        <v>2550.7231600000005</v>
      </c>
      <c r="D15" s="68">
        <v>405.19718</v>
      </c>
      <c r="E15" s="68">
        <v>662.10345999999993</v>
      </c>
      <c r="F15" s="51">
        <f t="shared" si="0"/>
        <v>3618.0238000000004</v>
      </c>
      <c r="G15" s="68">
        <v>3069.3421800000001</v>
      </c>
      <c r="H15" s="68">
        <v>429.56784999999996</v>
      </c>
      <c r="I15" s="68">
        <v>955.44332999999995</v>
      </c>
      <c r="J15" s="51">
        <f t="shared" si="1"/>
        <v>4454.3533600000001</v>
      </c>
      <c r="K15" s="52">
        <f t="shared" si="2"/>
        <v>836.32955999999967</v>
      </c>
      <c r="L15" s="53">
        <f t="shared" si="3"/>
        <v>0.23115645618472702</v>
      </c>
      <c r="M15" s="54">
        <v>4687</v>
      </c>
      <c r="N15" s="64">
        <v>5203.8180000000002</v>
      </c>
      <c r="O15" s="55">
        <f t="shared" si="4"/>
        <v>516.81800000000021</v>
      </c>
      <c r="P15" s="56">
        <f t="shared" si="5"/>
        <v>1.1102662684019629</v>
      </c>
      <c r="Q15" s="57">
        <f t="shared" si="6"/>
        <v>0.85597793005058975</v>
      </c>
      <c r="R15" s="58">
        <f t="shared" si="7"/>
        <v>0.7719274162577342</v>
      </c>
      <c r="S15" s="59">
        <f t="shared" si="8"/>
        <v>8.4050513792855552E-2</v>
      </c>
    </row>
    <row r="16" spans="1:19" ht="26.25" customHeight="1" x14ac:dyDescent="0.2">
      <c r="A16" s="49">
        <v>11</v>
      </c>
      <c r="B16" s="50" t="s">
        <v>4</v>
      </c>
      <c r="C16" s="68">
        <v>14733.766799999999</v>
      </c>
      <c r="D16" s="68">
        <v>2271.4777799999988</v>
      </c>
      <c r="E16" s="68">
        <v>8603.5168400000039</v>
      </c>
      <c r="F16" s="51">
        <f t="shared" si="0"/>
        <v>25608.761420000003</v>
      </c>
      <c r="G16" s="68">
        <v>16215.891509999999</v>
      </c>
      <c r="H16" s="68">
        <v>2969.8074499999993</v>
      </c>
      <c r="I16" s="68">
        <v>7941.5169100000003</v>
      </c>
      <c r="J16" s="51">
        <f t="shared" si="1"/>
        <v>27127.21587</v>
      </c>
      <c r="K16" s="52">
        <f t="shared" si="2"/>
        <v>1518.4544499999975</v>
      </c>
      <c r="L16" s="53">
        <f t="shared" si="3"/>
        <v>5.9294333884266193E-2</v>
      </c>
      <c r="M16" s="54">
        <v>32166</v>
      </c>
      <c r="N16" s="64">
        <v>31693.282999999999</v>
      </c>
      <c r="O16" s="55">
        <f t="shared" si="4"/>
        <v>-472.71700000000055</v>
      </c>
      <c r="P16" s="56">
        <f t="shared" si="5"/>
        <v>0.98530383013119438</v>
      </c>
      <c r="Q16" s="57">
        <f t="shared" si="6"/>
        <v>0.85592949995114109</v>
      </c>
      <c r="R16" s="58">
        <f t="shared" si="7"/>
        <v>0.79614379842069272</v>
      </c>
      <c r="S16" s="59">
        <f t="shared" si="8"/>
        <v>5.9785701530448376E-2</v>
      </c>
    </row>
    <row r="17" spans="1:19" ht="26.25" customHeight="1" x14ac:dyDescent="0.2">
      <c r="A17" s="49">
        <v>12</v>
      </c>
      <c r="B17" s="50" t="s">
        <v>11</v>
      </c>
      <c r="C17" s="68">
        <v>9400.0815999999995</v>
      </c>
      <c r="D17" s="68">
        <v>2108.6699400000007</v>
      </c>
      <c r="E17" s="68">
        <v>4664.9655400000001</v>
      </c>
      <c r="F17" s="51">
        <f t="shared" si="0"/>
        <v>16173.717080000002</v>
      </c>
      <c r="G17" s="68">
        <v>10464.51197</v>
      </c>
      <c r="H17" s="68">
        <v>2760.5536699999998</v>
      </c>
      <c r="I17" s="68">
        <v>5452.5980299999983</v>
      </c>
      <c r="J17" s="51">
        <f t="shared" si="1"/>
        <v>18677.663669999998</v>
      </c>
      <c r="K17" s="52">
        <f t="shared" si="2"/>
        <v>2503.9465899999959</v>
      </c>
      <c r="L17" s="53">
        <f t="shared" si="3"/>
        <v>0.15481577782118561</v>
      </c>
      <c r="M17" s="54">
        <v>20455</v>
      </c>
      <c r="N17" s="64">
        <v>21891.698</v>
      </c>
      <c r="O17" s="55">
        <f t="shared" si="4"/>
        <v>1436.6980000000003</v>
      </c>
      <c r="P17" s="56">
        <f t="shared" si="5"/>
        <v>1.0702370080664874</v>
      </c>
      <c r="Q17" s="57">
        <f t="shared" si="6"/>
        <v>0.85318478584895507</v>
      </c>
      <c r="R17" s="58">
        <f t="shared" si="7"/>
        <v>0.79069748618919589</v>
      </c>
      <c r="S17" s="59">
        <f t="shared" si="8"/>
        <v>6.2487299659759188E-2</v>
      </c>
    </row>
    <row r="18" spans="1:19" ht="26.25" customHeight="1" x14ac:dyDescent="0.2">
      <c r="A18" s="49">
        <v>13</v>
      </c>
      <c r="B18" s="50" t="s">
        <v>10</v>
      </c>
      <c r="C18" s="68">
        <v>8395.2939199999983</v>
      </c>
      <c r="D18" s="68">
        <v>425.23178999999993</v>
      </c>
      <c r="E18" s="68">
        <v>3073.13861</v>
      </c>
      <c r="F18" s="51">
        <f t="shared" si="0"/>
        <v>11893.664319999998</v>
      </c>
      <c r="G18" s="68">
        <v>10635.227919999998</v>
      </c>
      <c r="H18" s="68">
        <v>999.39649000000009</v>
      </c>
      <c r="I18" s="68">
        <v>3944.3139199999996</v>
      </c>
      <c r="J18" s="51">
        <f t="shared" si="1"/>
        <v>15578.938329999997</v>
      </c>
      <c r="K18" s="52">
        <f t="shared" si="2"/>
        <v>3685.2740099999992</v>
      </c>
      <c r="L18" s="53">
        <f t="shared" si="3"/>
        <v>0.30985185985137997</v>
      </c>
      <c r="M18" s="54">
        <v>18410</v>
      </c>
      <c r="N18" s="64">
        <v>18394.284</v>
      </c>
      <c r="O18" s="55">
        <f t="shared" si="4"/>
        <v>-15.716000000000349</v>
      </c>
      <c r="P18" s="56">
        <f t="shared" si="5"/>
        <v>0.9991463335143943</v>
      </c>
      <c r="Q18" s="57">
        <f t="shared" si="6"/>
        <v>0.8469445361395963</v>
      </c>
      <c r="R18" s="58">
        <f t="shared" si="7"/>
        <v>0.64604368929929379</v>
      </c>
      <c r="S18" s="59">
        <f t="shared" si="8"/>
        <v>0.20090084684030252</v>
      </c>
    </row>
    <row r="19" spans="1:19" ht="26.25" customHeight="1" x14ac:dyDescent="0.2">
      <c r="A19" s="49">
        <v>14</v>
      </c>
      <c r="B19" s="50" t="s">
        <v>20</v>
      </c>
      <c r="C19" s="68">
        <v>16173.03361</v>
      </c>
      <c r="D19" s="68">
        <v>2549.3792400000002</v>
      </c>
      <c r="E19" s="68">
        <v>3030.9796199999996</v>
      </c>
      <c r="F19" s="51">
        <f t="shared" si="0"/>
        <v>21753.392469999999</v>
      </c>
      <c r="G19" s="68">
        <v>17393.305319999999</v>
      </c>
      <c r="H19" s="68">
        <v>3446.98378</v>
      </c>
      <c r="I19" s="68">
        <v>3870.9762700000001</v>
      </c>
      <c r="J19" s="51">
        <f t="shared" si="1"/>
        <v>24711.265369999997</v>
      </c>
      <c r="K19" s="52">
        <f t="shared" si="2"/>
        <v>2957.8728999999985</v>
      </c>
      <c r="L19" s="53">
        <f t="shared" si="3"/>
        <v>0.13597294785533731</v>
      </c>
      <c r="M19" s="54">
        <v>26869</v>
      </c>
      <c r="N19" s="64">
        <v>29282.63</v>
      </c>
      <c r="O19" s="55">
        <f t="shared" si="4"/>
        <v>2413.630000000001</v>
      </c>
      <c r="P19" s="56">
        <f t="shared" si="5"/>
        <v>1.0898295433399086</v>
      </c>
      <c r="Q19" s="57">
        <f t="shared" si="6"/>
        <v>0.84388818115039521</v>
      </c>
      <c r="R19" s="58">
        <f t="shared" si="7"/>
        <v>0.80960930700807621</v>
      </c>
      <c r="S19" s="59">
        <f t="shared" si="8"/>
        <v>3.4278874142319005E-2</v>
      </c>
    </row>
    <row r="20" spans="1:19" ht="26.25" customHeight="1" x14ac:dyDescent="0.2">
      <c r="A20" s="49">
        <v>15</v>
      </c>
      <c r="B20" s="50" t="s">
        <v>15</v>
      </c>
      <c r="C20" s="68">
        <v>18765.060799999999</v>
      </c>
      <c r="D20" s="68">
        <v>2918.6984700000007</v>
      </c>
      <c r="E20" s="68">
        <v>7997.2770399999981</v>
      </c>
      <c r="F20" s="51">
        <f t="shared" si="0"/>
        <v>29681.036309999996</v>
      </c>
      <c r="G20" s="68">
        <v>18686.823339999995</v>
      </c>
      <c r="H20" s="68">
        <v>3663.1853900000001</v>
      </c>
      <c r="I20" s="68">
        <v>7947.4296600000007</v>
      </c>
      <c r="J20" s="51">
        <f t="shared" si="1"/>
        <v>30297.438389999996</v>
      </c>
      <c r="K20" s="52">
        <f t="shared" si="2"/>
        <v>616.40207999999984</v>
      </c>
      <c r="L20" s="53">
        <f t="shared" si="3"/>
        <v>2.0767539029367565E-2</v>
      </c>
      <c r="M20" s="54">
        <v>33979</v>
      </c>
      <c r="N20" s="64">
        <v>35914.485000000001</v>
      </c>
      <c r="O20" s="55">
        <f t="shared" si="4"/>
        <v>1935.4850000000006</v>
      </c>
      <c r="P20" s="56">
        <f t="shared" si="5"/>
        <v>1.0569612113364137</v>
      </c>
      <c r="Q20" s="57">
        <f t="shared" si="6"/>
        <v>0.8435994109340561</v>
      </c>
      <c r="R20" s="58">
        <f t="shared" si="7"/>
        <v>0.87351117778627962</v>
      </c>
      <c r="S20" s="59">
        <f t="shared" si="8"/>
        <v>-2.991176685222352E-2</v>
      </c>
    </row>
    <row r="21" spans="1:19" ht="26.25" customHeight="1" x14ac:dyDescent="0.2">
      <c r="A21" s="38">
        <v>16</v>
      </c>
      <c r="B21" s="39" t="s">
        <v>2</v>
      </c>
      <c r="C21" s="69">
        <v>29667.701529999995</v>
      </c>
      <c r="D21" s="69">
        <v>4167.2416499999999</v>
      </c>
      <c r="E21" s="69">
        <v>14165.963429999998</v>
      </c>
      <c r="F21" s="40">
        <f t="shared" si="0"/>
        <v>48000.906609999991</v>
      </c>
      <c r="G21" s="69">
        <v>31310.769619999999</v>
      </c>
      <c r="H21" s="69">
        <v>6606.1876800000009</v>
      </c>
      <c r="I21" s="69">
        <v>14946.045959999999</v>
      </c>
      <c r="J21" s="40">
        <f t="shared" si="1"/>
        <v>52863.003259999998</v>
      </c>
      <c r="K21" s="41">
        <f t="shared" si="2"/>
        <v>4862.0966500000068</v>
      </c>
      <c r="L21" s="42">
        <f t="shared" si="3"/>
        <v>0.10129176703898102</v>
      </c>
      <c r="M21" s="43">
        <v>61379</v>
      </c>
      <c r="N21" s="63">
        <v>63132.336000000003</v>
      </c>
      <c r="O21" s="44">
        <f t="shared" si="4"/>
        <v>1753.336000000003</v>
      </c>
      <c r="P21" s="45">
        <f t="shared" si="5"/>
        <v>1.0285657309503251</v>
      </c>
      <c r="Q21" s="46">
        <f t="shared" si="6"/>
        <v>0.83733640491300676</v>
      </c>
      <c r="R21" s="47">
        <f t="shared" si="7"/>
        <v>0.78204119666335381</v>
      </c>
      <c r="S21" s="48">
        <f t="shared" si="8"/>
        <v>5.529520824965295E-2</v>
      </c>
    </row>
    <row r="22" spans="1:19" ht="26.25" customHeight="1" x14ac:dyDescent="0.2">
      <c r="A22" s="38">
        <v>17</v>
      </c>
      <c r="B22" s="39" t="s">
        <v>14</v>
      </c>
      <c r="C22" s="69">
        <v>30615.836940000001</v>
      </c>
      <c r="D22" s="69">
        <v>6143.7414099999987</v>
      </c>
      <c r="E22" s="69">
        <v>14066.381010000001</v>
      </c>
      <c r="F22" s="40">
        <f t="shared" si="0"/>
        <v>50825.959359999993</v>
      </c>
      <c r="G22" s="69">
        <v>34234.623459999988</v>
      </c>
      <c r="H22" s="69">
        <v>6263.6311599999999</v>
      </c>
      <c r="I22" s="69">
        <v>12431.21802</v>
      </c>
      <c r="J22" s="40">
        <f t="shared" si="1"/>
        <v>52929.472639999985</v>
      </c>
      <c r="K22" s="41">
        <f t="shared" si="2"/>
        <v>2103.5132799999919</v>
      </c>
      <c r="L22" s="42">
        <f t="shared" si="3"/>
        <v>4.1386592727169491E-2</v>
      </c>
      <c r="M22" s="43">
        <v>60440</v>
      </c>
      <c r="N22" s="63">
        <v>63284.214</v>
      </c>
      <c r="O22" s="44">
        <f t="shared" si="4"/>
        <v>2844.2139999999999</v>
      </c>
      <c r="P22" s="45">
        <f t="shared" si="5"/>
        <v>1.0470584712111184</v>
      </c>
      <c r="Q22" s="46">
        <f t="shared" si="6"/>
        <v>0.83637718309972198</v>
      </c>
      <c r="R22" s="47">
        <f t="shared" si="7"/>
        <v>0.84093248444738578</v>
      </c>
      <c r="S22" s="48">
        <f t="shared" si="8"/>
        <v>-4.5553013476637982E-3</v>
      </c>
    </row>
    <row r="23" spans="1:19" ht="26.25" customHeight="1" x14ac:dyDescent="0.2">
      <c r="A23" s="38">
        <v>18</v>
      </c>
      <c r="B23" s="39" t="s">
        <v>19</v>
      </c>
      <c r="C23" s="69">
        <v>6801.5868899999987</v>
      </c>
      <c r="D23" s="69">
        <v>1156.2130899999997</v>
      </c>
      <c r="E23" s="69">
        <v>1831.50236</v>
      </c>
      <c r="F23" s="40">
        <f t="shared" si="0"/>
        <v>9789.3023399999984</v>
      </c>
      <c r="G23" s="69">
        <v>7326.0951599999999</v>
      </c>
      <c r="H23" s="69">
        <v>1561.21837</v>
      </c>
      <c r="I23" s="69">
        <v>1624.2944199999997</v>
      </c>
      <c r="J23" s="40">
        <f t="shared" si="1"/>
        <v>10511.60795</v>
      </c>
      <c r="K23" s="41">
        <f t="shared" si="2"/>
        <v>722.30561000000125</v>
      </c>
      <c r="L23" s="42">
        <f t="shared" si="3"/>
        <v>7.3785197853027062E-2</v>
      </c>
      <c r="M23" s="43">
        <v>11908</v>
      </c>
      <c r="N23" s="63">
        <v>12597.534</v>
      </c>
      <c r="O23" s="44">
        <f t="shared" si="4"/>
        <v>689.53399999999965</v>
      </c>
      <c r="P23" s="45">
        <f t="shared" si="5"/>
        <v>1.0579051058112192</v>
      </c>
      <c r="Q23" s="46">
        <f t="shared" si="6"/>
        <v>0.83441790671094829</v>
      </c>
      <c r="R23" s="47">
        <f t="shared" si="7"/>
        <v>0.82207779140073889</v>
      </c>
      <c r="S23" s="48">
        <f t="shared" si="8"/>
        <v>1.2340115310209399E-2</v>
      </c>
    </row>
    <row r="24" spans="1:19" ht="28.5" customHeight="1" x14ac:dyDescent="0.2">
      <c r="A24" s="38">
        <v>19</v>
      </c>
      <c r="B24" s="39" t="s">
        <v>1</v>
      </c>
      <c r="C24" s="69">
        <v>12777.159779999998</v>
      </c>
      <c r="D24" s="69">
        <v>2435.4378900000006</v>
      </c>
      <c r="E24" s="69">
        <v>6861.3142999999982</v>
      </c>
      <c r="F24" s="40">
        <f t="shared" si="0"/>
        <v>22073.911969999997</v>
      </c>
      <c r="G24" s="69">
        <v>14602.155500000003</v>
      </c>
      <c r="H24" s="69">
        <v>3071.5556999999994</v>
      </c>
      <c r="I24" s="69">
        <v>6371.2801700000009</v>
      </c>
      <c r="J24" s="40">
        <f t="shared" si="1"/>
        <v>24044.991370000003</v>
      </c>
      <c r="K24" s="41">
        <f t="shared" si="2"/>
        <v>1971.079400000006</v>
      </c>
      <c r="L24" s="42">
        <f t="shared" si="3"/>
        <v>8.9294521183143294E-2</v>
      </c>
      <c r="M24" s="43">
        <v>28132</v>
      </c>
      <c r="N24" s="63">
        <v>28926.523000000001</v>
      </c>
      <c r="O24" s="44">
        <f t="shared" si="4"/>
        <v>794.52300000000105</v>
      </c>
      <c r="P24" s="45">
        <f t="shared" si="5"/>
        <v>1.0282426773780748</v>
      </c>
      <c r="Q24" s="46">
        <f t="shared" si="6"/>
        <v>0.83124374713130933</v>
      </c>
      <c r="R24" s="47">
        <f t="shared" si="7"/>
        <v>0.78465491148869604</v>
      </c>
      <c r="S24" s="48">
        <f t="shared" si="8"/>
        <v>4.6588835642613291E-2</v>
      </c>
    </row>
    <row r="25" spans="1:19" ht="26.25" customHeight="1" x14ac:dyDescent="0.2">
      <c r="A25" s="38">
        <v>20</v>
      </c>
      <c r="B25" s="39" t="s">
        <v>22</v>
      </c>
      <c r="C25" s="69">
        <v>249792.56542999999</v>
      </c>
      <c r="D25" s="69">
        <v>115034.79195000001</v>
      </c>
      <c r="E25" s="69">
        <v>129666.91434</v>
      </c>
      <c r="F25" s="40">
        <f t="shared" si="0"/>
        <v>494494.27172000002</v>
      </c>
      <c r="G25" s="69">
        <v>276636.89755000005</v>
      </c>
      <c r="H25" s="69">
        <v>129412.30292999998</v>
      </c>
      <c r="I25" s="69">
        <v>119285.11698999999</v>
      </c>
      <c r="J25" s="40">
        <f t="shared" si="1"/>
        <v>525334.31747000001</v>
      </c>
      <c r="K25" s="41">
        <f t="shared" si="2"/>
        <v>30840.04574999999</v>
      </c>
      <c r="L25" s="42">
        <f t="shared" si="3"/>
        <v>6.2366841263355788E-2</v>
      </c>
      <c r="M25" s="43">
        <v>601138</v>
      </c>
      <c r="N25" s="63">
        <v>632966.54599999997</v>
      </c>
      <c r="O25" s="44">
        <f t="shared" si="4"/>
        <v>31828.545999999973</v>
      </c>
      <c r="P25" s="45">
        <f t="shared" si="5"/>
        <v>1.0529471535654042</v>
      </c>
      <c r="Q25" s="46">
        <f t="shared" si="6"/>
        <v>0.82995589702145178</v>
      </c>
      <c r="R25" s="47">
        <f t="shared" si="7"/>
        <v>0.82259692736110512</v>
      </c>
      <c r="S25" s="48">
        <f t="shared" si="8"/>
        <v>7.3589696603466592E-3</v>
      </c>
    </row>
    <row r="26" spans="1:19" ht="26.25" customHeight="1" x14ac:dyDescent="0.2">
      <c r="A26" s="38">
        <v>21</v>
      </c>
      <c r="B26" s="39" t="s">
        <v>9</v>
      </c>
      <c r="C26" s="69">
        <v>25695.939040000001</v>
      </c>
      <c r="D26" s="69">
        <v>4441.15308</v>
      </c>
      <c r="E26" s="69">
        <v>17106.255240000002</v>
      </c>
      <c r="F26" s="40">
        <f t="shared" si="0"/>
        <v>47243.34736</v>
      </c>
      <c r="G26" s="69">
        <v>31753.745249999996</v>
      </c>
      <c r="H26" s="69">
        <v>5428.1539400000011</v>
      </c>
      <c r="I26" s="69">
        <v>17833.235269999994</v>
      </c>
      <c r="J26" s="40">
        <f t="shared" si="1"/>
        <v>55015.134459999987</v>
      </c>
      <c r="K26" s="41">
        <f t="shared" si="2"/>
        <v>7771.7870999999868</v>
      </c>
      <c r="L26" s="42">
        <f t="shared" si="3"/>
        <v>0.16450542847394001</v>
      </c>
      <c r="M26" s="43">
        <v>67309</v>
      </c>
      <c r="N26" s="63">
        <v>67872.486999999994</v>
      </c>
      <c r="O26" s="44">
        <f t="shared" si="4"/>
        <v>563.48699999999371</v>
      </c>
      <c r="P26" s="45">
        <f t="shared" si="5"/>
        <v>1.0083716442080553</v>
      </c>
      <c r="Q26" s="46">
        <f t="shared" si="6"/>
        <v>0.81056606132614517</v>
      </c>
      <c r="R26" s="47">
        <f t="shared" si="7"/>
        <v>0.70188752410524591</v>
      </c>
      <c r="S26" s="48">
        <f t="shared" si="8"/>
        <v>0.10867853722089926</v>
      </c>
    </row>
    <row r="27" spans="1:19" ht="26.25" customHeight="1" x14ac:dyDescent="0.2">
      <c r="A27" s="38">
        <v>22</v>
      </c>
      <c r="B27" s="39" t="s">
        <v>16</v>
      </c>
      <c r="C27" s="69">
        <v>8432.730239999999</v>
      </c>
      <c r="D27" s="69">
        <v>3042.1400100000001</v>
      </c>
      <c r="E27" s="69">
        <v>1273.82554</v>
      </c>
      <c r="F27" s="40">
        <f t="shared" si="0"/>
        <v>12748.69579</v>
      </c>
      <c r="G27" s="69">
        <v>9365.6417999999976</v>
      </c>
      <c r="H27" s="69">
        <v>2545.3856999999998</v>
      </c>
      <c r="I27" s="69">
        <v>1430.4275499999999</v>
      </c>
      <c r="J27" s="40">
        <f t="shared" si="1"/>
        <v>13341.455049999997</v>
      </c>
      <c r="K27" s="41">
        <f t="shared" si="2"/>
        <v>592.75925999999708</v>
      </c>
      <c r="L27" s="42">
        <f t="shared" si="3"/>
        <v>4.6495678441472732E-2</v>
      </c>
      <c r="M27" s="43">
        <v>15525</v>
      </c>
      <c r="N27" s="63">
        <v>16601.465</v>
      </c>
      <c r="O27" s="44">
        <f t="shared" si="4"/>
        <v>1076.4650000000001</v>
      </c>
      <c r="P27" s="45">
        <f t="shared" si="5"/>
        <v>1.0693375201288244</v>
      </c>
      <c r="Q27" s="46">
        <f t="shared" si="6"/>
        <v>0.80363118857281557</v>
      </c>
      <c r="R27" s="47">
        <f t="shared" si="7"/>
        <v>0.82117203156199681</v>
      </c>
      <c r="S27" s="48">
        <f t="shared" si="8"/>
        <v>-1.7540842989181238E-2</v>
      </c>
    </row>
    <row r="28" spans="1:19" ht="22.5" customHeight="1" x14ac:dyDescent="0.2">
      <c r="A28" s="38">
        <v>23</v>
      </c>
      <c r="B28" s="39" t="s">
        <v>7</v>
      </c>
      <c r="C28" s="69">
        <v>9698.8659200000002</v>
      </c>
      <c r="D28" s="69">
        <v>1085.9366200000002</v>
      </c>
      <c r="E28" s="69">
        <v>1366.3893800000001</v>
      </c>
      <c r="F28" s="40">
        <f t="shared" si="0"/>
        <v>12151.191920000001</v>
      </c>
      <c r="G28" s="69">
        <v>9873.048499999999</v>
      </c>
      <c r="H28" s="69">
        <v>1057.6863600000001</v>
      </c>
      <c r="I28" s="69">
        <v>1614.9506099999999</v>
      </c>
      <c r="J28" s="40">
        <f t="shared" si="1"/>
        <v>12545.685469999999</v>
      </c>
      <c r="K28" s="41">
        <f t="shared" si="2"/>
        <v>394.49354999999741</v>
      </c>
      <c r="L28" s="42">
        <f t="shared" si="3"/>
        <v>3.2465420067202544E-2</v>
      </c>
      <c r="M28" s="43">
        <v>14220</v>
      </c>
      <c r="N28" s="63">
        <v>15687.109</v>
      </c>
      <c r="O28" s="44">
        <f t="shared" si="4"/>
        <v>1467.1090000000004</v>
      </c>
      <c r="P28" s="45">
        <f t="shared" si="5"/>
        <v>1.1031722222222222</v>
      </c>
      <c r="Q28" s="46">
        <f t="shared" si="6"/>
        <v>0.79974490328332637</v>
      </c>
      <c r="R28" s="47">
        <f t="shared" si="7"/>
        <v>0.85451419971870612</v>
      </c>
      <c r="S28" s="48">
        <f t="shared" si="8"/>
        <v>-5.4769296435379755E-2</v>
      </c>
    </row>
    <row r="29" spans="1:19" ht="7.5" customHeight="1" x14ac:dyDescent="0.2">
      <c r="A29" s="11"/>
      <c r="B29" s="12"/>
      <c r="C29" s="8"/>
      <c r="D29" s="8"/>
      <c r="E29" s="8"/>
      <c r="F29" s="8"/>
      <c r="G29" s="13"/>
      <c r="H29" s="13"/>
      <c r="I29" s="13"/>
      <c r="J29" s="13"/>
      <c r="K29" s="14"/>
      <c r="L29" s="15"/>
      <c r="M29" s="9"/>
      <c r="N29" s="9"/>
      <c r="O29" s="16"/>
      <c r="P29" s="17"/>
      <c r="Q29" s="18"/>
      <c r="R29" s="18"/>
      <c r="S29" s="19"/>
    </row>
    <row r="30" spans="1:19" s="5" customFormat="1" ht="36.75" customHeight="1" x14ac:dyDescent="0.25">
      <c r="A30" s="20"/>
      <c r="B30" s="61" t="s">
        <v>23</v>
      </c>
      <c r="C30" s="21">
        <f t="shared" ref="C30:J30" si="9">SUM(C6:C28)</f>
        <v>560902.70170999994</v>
      </c>
      <c r="D30" s="21">
        <f t="shared" si="9"/>
        <v>167649.402</v>
      </c>
      <c r="E30" s="21">
        <f t="shared" si="9"/>
        <v>273626.08567</v>
      </c>
      <c r="F30" s="22">
        <f t="shared" si="9"/>
        <v>1002178.18938</v>
      </c>
      <c r="G30" s="21">
        <f t="shared" si="9"/>
        <v>623078.43275000015</v>
      </c>
      <c r="H30" s="21">
        <f t="shared" si="9"/>
        <v>194740.50679999997</v>
      </c>
      <c r="I30" s="21">
        <f t="shared" si="9"/>
        <v>268760.90056000004</v>
      </c>
      <c r="J30" s="22">
        <f t="shared" si="9"/>
        <v>1086579.84011</v>
      </c>
      <c r="K30" s="23">
        <f>J30-F30</f>
        <v>84401.650729999994</v>
      </c>
      <c r="L30" s="24">
        <f>(J30/F30)-1</f>
        <v>8.421820752476683E-2</v>
      </c>
      <c r="M30" s="21">
        <f>SUM(M6:M28)</f>
        <v>1236528</v>
      </c>
      <c r="N30" s="22">
        <f>SUM(N6:N28)</f>
        <v>1293758.5009999999</v>
      </c>
      <c r="O30" s="23">
        <f>N30-M30</f>
        <v>57230.500999999931</v>
      </c>
      <c r="P30" s="24">
        <f>N30/M30</f>
        <v>1.0462832228627252</v>
      </c>
      <c r="Q30" s="25">
        <f>(J30/N30)</f>
        <v>0.83986295685797396</v>
      </c>
      <c r="R30" s="26">
        <f>(F30/M30)</f>
        <v>0.8104775543942393</v>
      </c>
      <c r="S30" s="60">
        <f>Q30-R30</f>
        <v>2.9385402463734667E-2</v>
      </c>
    </row>
    <row r="31" spans="1:19" ht="13.5" x14ac:dyDescent="0.2"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  <c r="M31" s="2"/>
      <c r="N31" s="2" t="s">
        <v>36</v>
      </c>
      <c r="O31" s="1"/>
      <c r="P31" s="1"/>
    </row>
    <row r="32" spans="1:19" ht="13.5" x14ac:dyDescent="0.2">
      <c r="B32" s="2"/>
      <c r="C32" s="3"/>
      <c r="D32" s="3"/>
      <c r="E32" s="3"/>
      <c r="F32" s="3"/>
      <c r="G32" s="3"/>
      <c r="H32" s="3"/>
      <c r="I32" s="3"/>
      <c r="J32" s="3"/>
      <c r="K32" s="7"/>
      <c r="L32" s="6"/>
      <c r="M32" s="2"/>
      <c r="N32" s="2"/>
      <c r="O32" s="1"/>
      <c r="P32" s="1"/>
    </row>
    <row r="33" spans="2:16" ht="13.5" x14ac:dyDescent="0.2">
      <c r="B33" s="2"/>
      <c r="C33" s="3"/>
      <c r="D33" s="3"/>
      <c r="E33" s="3"/>
      <c r="F33" s="3"/>
      <c r="G33" s="3"/>
      <c r="H33" s="3"/>
      <c r="I33" s="3"/>
      <c r="J33" s="3"/>
      <c r="K33" s="3"/>
      <c r="L33" s="3"/>
      <c r="M33" s="2"/>
      <c r="N33" s="2"/>
      <c r="O33" s="1"/>
      <c r="P33" s="1"/>
    </row>
    <row r="34" spans="2:16" ht="13.5" x14ac:dyDescent="0.2">
      <c r="B34" s="2"/>
      <c r="C34" s="3"/>
      <c r="D34" s="3"/>
      <c r="E34" s="3"/>
      <c r="F34" s="3"/>
      <c r="G34" s="3"/>
      <c r="H34" s="3"/>
      <c r="I34" s="3"/>
      <c r="J34" s="3"/>
      <c r="K34" s="3"/>
      <c r="L34" s="3"/>
      <c r="M34" s="2"/>
      <c r="N34" s="2"/>
      <c r="O34" s="1"/>
      <c r="P34" s="1"/>
    </row>
    <row r="35" spans="2:16" ht="13.5" x14ac:dyDescent="0.2">
      <c r="B35" s="2"/>
      <c r="C35" s="3"/>
      <c r="D35" s="3"/>
      <c r="E35" s="3"/>
      <c r="F35" s="3"/>
      <c r="G35" s="3"/>
      <c r="H35" s="3"/>
      <c r="I35" s="3"/>
      <c r="J35" s="3"/>
      <c r="K35" s="3"/>
      <c r="L35" s="3"/>
      <c r="M35" s="2"/>
      <c r="N35" s="2"/>
      <c r="O35" s="1"/>
      <c r="P35" s="1"/>
    </row>
    <row r="36" spans="2:16" ht="13.5" x14ac:dyDescent="0.2"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  <c r="M36" s="2"/>
      <c r="N36" s="2"/>
      <c r="O36" s="1"/>
      <c r="P36" s="1"/>
    </row>
    <row r="37" spans="2:16" ht="13.5" x14ac:dyDescent="0.2">
      <c r="B37" s="2"/>
      <c r="C37" s="3"/>
      <c r="D37" s="3"/>
      <c r="E37" s="3"/>
      <c r="F37" s="3"/>
      <c r="G37" s="3"/>
      <c r="H37" s="3"/>
      <c r="I37" s="3"/>
      <c r="J37" s="3"/>
      <c r="K37" s="3"/>
      <c r="L37" s="3"/>
      <c r="M37" s="2"/>
      <c r="N37" s="2"/>
      <c r="O37" s="1"/>
      <c r="P37" s="1"/>
    </row>
    <row r="38" spans="2:16" ht="13.5" x14ac:dyDescent="0.2"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2"/>
      <c r="N38" s="2"/>
      <c r="O38" s="1"/>
      <c r="P38" s="1"/>
    </row>
    <row r="39" spans="2:16" ht="13.5" x14ac:dyDescent="0.2">
      <c r="B39" s="2"/>
      <c r="C39" s="3"/>
      <c r="D39" s="3"/>
      <c r="E39" s="3"/>
      <c r="F39" s="3"/>
      <c r="G39" s="3"/>
      <c r="H39" s="3"/>
      <c r="I39" s="3"/>
      <c r="J39" s="3"/>
      <c r="K39" s="3"/>
      <c r="L39" s="3"/>
      <c r="M39" s="2"/>
      <c r="N39" s="2"/>
      <c r="O39" s="1"/>
      <c r="P39" s="1"/>
    </row>
    <row r="40" spans="2:16" ht="13.5" x14ac:dyDescent="0.2"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2"/>
      <c r="N40" s="2"/>
      <c r="O40" s="1"/>
      <c r="P40" s="1"/>
    </row>
    <row r="41" spans="2:16" ht="13.5" x14ac:dyDescent="0.2"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2"/>
      <c r="N41" s="2"/>
      <c r="O41" s="1"/>
      <c r="P41" s="1"/>
    </row>
    <row r="42" spans="2:16" ht="13.5" x14ac:dyDescent="0.2">
      <c r="B42" s="2"/>
      <c r="C42" s="3"/>
      <c r="D42" s="3"/>
      <c r="E42" s="3"/>
      <c r="F42" s="3"/>
      <c r="G42" s="3"/>
      <c r="H42" s="3"/>
      <c r="I42" s="3"/>
      <c r="J42" s="3"/>
      <c r="K42" s="3"/>
      <c r="L42" s="3"/>
      <c r="M42" s="2"/>
      <c r="N42" s="2"/>
      <c r="O42" s="1"/>
      <c r="P42" s="1"/>
    </row>
    <row r="43" spans="2:16" ht="13.5" x14ac:dyDescent="0.2">
      <c r="B43" s="2"/>
      <c r="C43" s="3"/>
      <c r="D43" s="3"/>
      <c r="E43" s="3"/>
      <c r="F43" s="3"/>
      <c r="G43" s="3"/>
      <c r="H43" s="3"/>
      <c r="I43" s="3"/>
      <c r="J43" s="3"/>
      <c r="K43" s="3"/>
      <c r="L43" s="3"/>
      <c r="M43" s="2"/>
      <c r="N43" s="2"/>
      <c r="O43" s="1"/>
      <c r="P43" s="1"/>
    </row>
    <row r="44" spans="2:16" ht="13.5" x14ac:dyDescent="0.2"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2"/>
      <c r="N44" s="2"/>
      <c r="O44" s="1"/>
      <c r="P44" s="1"/>
    </row>
    <row r="45" spans="2:16" ht="13.5" x14ac:dyDescent="0.2"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  <c r="M45" s="2"/>
      <c r="N45" s="2"/>
      <c r="O45" s="1"/>
      <c r="P45" s="1"/>
    </row>
    <row r="46" spans="2:16" ht="13.5" x14ac:dyDescent="0.2">
      <c r="B46" s="2"/>
      <c r="C46" s="3"/>
      <c r="D46" s="3"/>
      <c r="E46" s="3"/>
      <c r="F46" s="3"/>
      <c r="G46" s="3"/>
      <c r="H46" s="3"/>
      <c r="I46" s="3"/>
      <c r="J46" s="3"/>
      <c r="K46" s="3"/>
      <c r="L46" s="3"/>
      <c r="M46" s="2"/>
      <c r="N46" s="2"/>
      <c r="O46" s="1"/>
      <c r="P46" s="1"/>
    </row>
    <row r="47" spans="2:16" ht="13.5" x14ac:dyDescent="0.2"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M47" s="2"/>
      <c r="N47" s="2"/>
      <c r="O47" s="1"/>
      <c r="P47" s="1"/>
    </row>
    <row r="48" spans="2:16" ht="13.5" x14ac:dyDescent="0.2"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M48" s="2"/>
      <c r="N48" s="2"/>
      <c r="O48" s="1"/>
      <c r="P48" s="1"/>
    </row>
    <row r="49" spans="2:16" ht="13.5" x14ac:dyDescent="0.2"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2"/>
      <c r="N49" s="2"/>
      <c r="O49" s="1"/>
      <c r="P49" s="1"/>
    </row>
    <row r="50" spans="2:16" ht="13.5" x14ac:dyDescent="0.2"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2"/>
      <c r="N50" s="2"/>
      <c r="O50" s="1"/>
      <c r="P50" s="1"/>
    </row>
    <row r="51" spans="2:16" ht="13.5" x14ac:dyDescent="0.2">
      <c r="B51" s="2"/>
      <c r="C51" s="3"/>
      <c r="D51" s="3"/>
      <c r="E51" s="3"/>
      <c r="F51" s="3"/>
      <c r="G51" s="3"/>
      <c r="H51" s="3"/>
      <c r="I51" s="3"/>
      <c r="J51" s="3"/>
      <c r="K51" s="3"/>
      <c r="L51" s="3"/>
      <c r="M51" s="2"/>
      <c r="N51" s="2"/>
      <c r="O51" s="1"/>
      <c r="P51" s="1"/>
    </row>
    <row r="52" spans="2:16" ht="13.5" x14ac:dyDescent="0.2">
      <c r="B52" s="2"/>
      <c r="C52" s="3"/>
      <c r="D52" s="3"/>
      <c r="E52" s="3"/>
      <c r="F52" s="3"/>
      <c r="G52" s="3"/>
      <c r="H52" s="3"/>
      <c r="I52" s="3"/>
      <c r="J52" s="3"/>
      <c r="K52" s="3"/>
      <c r="L52" s="3"/>
      <c r="M52" s="2"/>
      <c r="N52" s="2"/>
      <c r="O52" s="1"/>
      <c r="P52" s="1"/>
    </row>
    <row r="53" spans="2:16" ht="13.5" x14ac:dyDescent="0.2">
      <c r="B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2"/>
      <c r="N53" s="2"/>
      <c r="O53" s="1"/>
      <c r="P53" s="1"/>
    </row>
    <row r="54" spans="2:16" ht="13.5" x14ac:dyDescent="0.2"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2"/>
      <c r="N54" s="2"/>
      <c r="O54" s="1"/>
      <c r="P54" s="1"/>
    </row>
    <row r="55" spans="2:16" ht="13.5" x14ac:dyDescent="0.2">
      <c r="B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2"/>
      <c r="N55" s="2"/>
      <c r="O55" s="1"/>
      <c r="P55" s="1"/>
    </row>
    <row r="56" spans="2:16" ht="13.5" x14ac:dyDescent="0.2">
      <c r="B56" s="2"/>
      <c r="C56" s="3"/>
      <c r="D56" s="3"/>
      <c r="E56" s="3"/>
      <c r="F56" s="3"/>
      <c r="G56" s="3"/>
      <c r="H56" s="3"/>
      <c r="I56" s="3"/>
      <c r="J56" s="3"/>
      <c r="K56" s="3"/>
      <c r="L56" s="3"/>
      <c r="M56" s="2"/>
      <c r="N56" s="2"/>
      <c r="O56" s="1"/>
      <c r="P56" s="1"/>
    </row>
    <row r="57" spans="2:16" ht="13.5" x14ac:dyDescent="0.2">
      <c r="B57" s="2"/>
      <c r="C57" s="3"/>
      <c r="D57" s="3"/>
      <c r="E57" s="3"/>
      <c r="F57" s="3"/>
      <c r="G57" s="3"/>
      <c r="H57" s="3"/>
      <c r="I57" s="3"/>
      <c r="J57" s="3"/>
      <c r="K57" s="3"/>
      <c r="L57" s="3"/>
      <c r="M57" s="2"/>
      <c r="N57" s="2"/>
      <c r="O57" s="1"/>
      <c r="P57" s="1"/>
    </row>
    <row r="58" spans="2:16" ht="13.5" x14ac:dyDescent="0.2">
      <c r="B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2"/>
      <c r="N58" s="2"/>
      <c r="O58" s="1"/>
      <c r="P58" s="1"/>
    </row>
    <row r="59" spans="2:16" ht="13.5" x14ac:dyDescent="0.2">
      <c r="B59" s="2"/>
      <c r="C59" s="3"/>
      <c r="D59" s="3"/>
      <c r="E59" s="3"/>
      <c r="F59" s="3"/>
      <c r="G59" s="3"/>
      <c r="H59" s="3"/>
      <c r="I59" s="3"/>
      <c r="J59" s="3"/>
      <c r="K59" s="3"/>
      <c r="L59" s="3"/>
      <c r="M59" s="2"/>
      <c r="N59" s="2"/>
      <c r="O59" s="1"/>
      <c r="P59" s="1"/>
    </row>
    <row r="60" spans="2:16" ht="13.5" x14ac:dyDescent="0.2">
      <c r="B60" s="2"/>
      <c r="C60" s="3"/>
      <c r="D60" s="3"/>
      <c r="E60" s="3"/>
      <c r="F60" s="3"/>
      <c r="G60" s="3"/>
      <c r="H60" s="3"/>
      <c r="I60" s="3"/>
      <c r="J60" s="3"/>
      <c r="K60" s="3"/>
      <c r="L60" s="3"/>
      <c r="M60" s="2"/>
      <c r="N60" s="2"/>
      <c r="O60" s="1"/>
      <c r="P60" s="1"/>
    </row>
    <row r="61" spans="2:16" ht="13.5" x14ac:dyDescent="0.2"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2"/>
      <c r="N61" s="2"/>
      <c r="O61" s="1"/>
      <c r="P61" s="1"/>
    </row>
    <row r="62" spans="2:16" ht="13.5" x14ac:dyDescent="0.2"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2"/>
      <c r="N62" s="2"/>
      <c r="O62" s="1"/>
      <c r="P62" s="1"/>
    </row>
    <row r="63" spans="2:16" ht="13.5" x14ac:dyDescent="0.2">
      <c r="B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2"/>
      <c r="N63" s="2"/>
      <c r="O63" s="1"/>
      <c r="P63" s="1"/>
    </row>
    <row r="64" spans="2:16" ht="13.5" x14ac:dyDescent="0.2"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2"/>
      <c r="N64" s="2"/>
      <c r="O64" s="1"/>
      <c r="P64" s="1"/>
    </row>
    <row r="65" spans="2:16" ht="13.5" x14ac:dyDescent="0.2">
      <c r="B65" s="2"/>
      <c r="C65" s="3"/>
      <c r="D65" s="3"/>
      <c r="E65" s="3"/>
      <c r="F65" s="3"/>
      <c r="G65" s="3"/>
      <c r="H65" s="3"/>
      <c r="I65" s="3"/>
      <c r="J65" s="3"/>
      <c r="K65" s="3"/>
      <c r="L65" s="3"/>
      <c r="M65" s="2"/>
      <c r="N65" s="2"/>
      <c r="O65" s="1"/>
      <c r="P65" s="1"/>
    </row>
    <row r="66" spans="2:16" ht="13.5" x14ac:dyDescent="0.2"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  <c r="O66" s="1"/>
      <c r="P66" s="1"/>
    </row>
    <row r="67" spans="2:16" ht="13.5" x14ac:dyDescent="0.2">
      <c r="B67" s="2"/>
      <c r="C67" s="3"/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  <c r="O67" s="1"/>
      <c r="P67" s="1"/>
    </row>
    <row r="68" spans="2:16" ht="13.5" x14ac:dyDescent="0.2">
      <c r="B68" s="2"/>
      <c r="C68" s="3"/>
      <c r="D68" s="3"/>
      <c r="E68" s="3"/>
      <c r="F68" s="3"/>
      <c r="G68" s="3"/>
      <c r="H68" s="3"/>
      <c r="I68" s="3"/>
      <c r="J68" s="3"/>
      <c r="K68" s="3"/>
      <c r="L68" s="3"/>
      <c r="M68" s="2"/>
      <c r="N68" s="2"/>
      <c r="O68" s="1"/>
      <c r="P68" s="1"/>
    </row>
    <row r="69" spans="2:16" ht="13.5" x14ac:dyDescent="0.2"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2"/>
      <c r="N69" s="2"/>
      <c r="O69" s="1"/>
      <c r="P69" s="1"/>
    </row>
    <row r="70" spans="2:16" ht="13.5" x14ac:dyDescent="0.2">
      <c r="B70" s="2"/>
      <c r="C70" s="3"/>
      <c r="D70" s="3"/>
      <c r="E70" s="3"/>
      <c r="F70" s="3"/>
      <c r="G70" s="3"/>
      <c r="H70" s="3"/>
      <c r="I70" s="3"/>
      <c r="J70" s="3"/>
      <c r="K70" s="3"/>
      <c r="L70" s="3"/>
      <c r="M70" s="2"/>
      <c r="N70" s="2"/>
      <c r="O70" s="1"/>
      <c r="P70" s="1"/>
    </row>
    <row r="71" spans="2:16" ht="13.5" x14ac:dyDescent="0.2">
      <c r="B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2"/>
      <c r="N71" s="2"/>
      <c r="O71" s="1"/>
      <c r="P71" s="1"/>
    </row>
    <row r="72" spans="2:16" ht="13.5" x14ac:dyDescent="0.2">
      <c r="B72" s="2"/>
      <c r="C72" s="3"/>
      <c r="D72" s="3"/>
      <c r="E72" s="3"/>
      <c r="F72" s="3"/>
      <c r="G72" s="3"/>
      <c r="H72" s="3"/>
      <c r="I72" s="3"/>
      <c r="J72" s="3"/>
      <c r="K72" s="3"/>
      <c r="L72" s="3"/>
      <c r="M72" s="2"/>
      <c r="N72" s="2"/>
      <c r="O72" s="1"/>
      <c r="P72" s="1"/>
    </row>
    <row r="73" spans="2:16" ht="13.5" x14ac:dyDescent="0.2">
      <c r="B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2"/>
      <c r="N73" s="2"/>
      <c r="O73" s="1"/>
      <c r="P73" s="1"/>
    </row>
    <row r="74" spans="2:16" ht="13.5" x14ac:dyDescent="0.2">
      <c r="B74" s="2"/>
      <c r="C74" s="3"/>
      <c r="D74" s="3"/>
      <c r="E74" s="3"/>
      <c r="F74" s="3"/>
      <c r="G74" s="3"/>
      <c r="H74" s="3"/>
      <c r="I74" s="3"/>
      <c r="J74" s="3"/>
      <c r="K74" s="3"/>
      <c r="L74" s="3"/>
      <c r="M74" s="2"/>
      <c r="N74" s="2"/>
      <c r="O74" s="1"/>
      <c r="P74" s="1"/>
    </row>
    <row r="75" spans="2:16" ht="13.5" x14ac:dyDescent="0.2">
      <c r="B75" s="2"/>
      <c r="C75" s="3"/>
      <c r="D75" s="3"/>
      <c r="E75" s="3"/>
      <c r="F75" s="3"/>
      <c r="G75" s="3"/>
      <c r="H75" s="3"/>
      <c r="I75" s="3"/>
      <c r="J75" s="3"/>
      <c r="K75" s="3"/>
      <c r="L75" s="3"/>
      <c r="M75" s="2"/>
      <c r="N75" s="2"/>
      <c r="O75" s="1"/>
      <c r="P75" s="1"/>
    </row>
    <row r="76" spans="2:16" ht="13.5" x14ac:dyDescent="0.2">
      <c r="B76" s="2"/>
      <c r="C76" s="3"/>
      <c r="D76" s="3"/>
      <c r="E76" s="3"/>
      <c r="F76" s="3"/>
      <c r="G76" s="3"/>
      <c r="H76" s="3"/>
      <c r="I76" s="3"/>
      <c r="J76" s="3"/>
      <c r="K76" s="3"/>
      <c r="L76" s="3"/>
      <c r="M76" s="2"/>
      <c r="N76" s="2"/>
      <c r="O76" s="1"/>
      <c r="P76" s="1"/>
    </row>
    <row r="77" spans="2:16" ht="13.5" x14ac:dyDescent="0.2">
      <c r="B77" s="2"/>
      <c r="C77" s="3"/>
      <c r="D77" s="3"/>
      <c r="E77" s="3"/>
      <c r="F77" s="3"/>
      <c r="G77" s="3"/>
      <c r="H77" s="3"/>
      <c r="I77" s="3"/>
      <c r="J77" s="3"/>
      <c r="K77" s="3"/>
      <c r="L77" s="3"/>
      <c r="M77" s="2"/>
      <c r="N77" s="2"/>
      <c r="O77" s="1"/>
      <c r="P77" s="1"/>
    </row>
    <row r="78" spans="2:16" ht="13.5" x14ac:dyDescent="0.2">
      <c r="B78" s="2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  <c r="O78" s="1"/>
      <c r="P78" s="1"/>
    </row>
    <row r="79" spans="2:16" ht="13.5" x14ac:dyDescent="0.2">
      <c r="B79" s="2"/>
      <c r="C79" s="3"/>
      <c r="D79" s="3"/>
      <c r="E79" s="3"/>
      <c r="F79" s="3"/>
      <c r="G79" s="3"/>
      <c r="H79" s="3"/>
      <c r="I79" s="3"/>
      <c r="J79" s="3"/>
      <c r="K79" s="3"/>
      <c r="L79" s="3"/>
      <c r="M79" s="2"/>
      <c r="N79" s="2"/>
      <c r="O79" s="1"/>
      <c r="P79" s="1"/>
    </row>
    <row r="80" spans="2:16" ht="13.5" x14ac:dyDescent="0.2">
      <c r="B80" s="2"/>
      <c r="C80" s="3"/>
      <c r="D80" s="3"/>
      <c r="E80" s="3"/>
      <c r="F80" s="3"/>
      <c r="G80" s="3"/>
      <c r="H80" s="3"/>
      <c r="I80" s="3"/>
      <c r="J80" s="3"/>
      <c r="K80" s="3"/>
      <c r="L80" s="3"/>
      <c r="M80" s="2"/>
      <c r="N80" s="2"/>
      <c r="O80" s="1"/>
      <c r="P80" s="1"/>
    </row>
    <row r="81" spans="2:16" ht="13.5" x14ac:dyDescent="0.2">
      <c r="B81" s="2"/>
      <c r="C81" s="3"/>
      <c r="D81" s="3"/>
      <c r="E81" s="3"/>
      <c r="F81" s="3"/>
      <c r="G81" s="3"/>
      <c r="H81" s="3"/>
      <c r="I81" s="3"/>
      <c r="J81" s="3"/>
      <c r="K81" s="3"/>
      <c r="L81" s="3"/>
      <c r="M81" s="2"/>
      <c r="N81" s="2"/>
      <c r="O81" s="1"/>
      <c r="P81" s="1"/>
    </row>
    <row r="82" spans="2:16" ht="13.5" x14ac:dyDescent="0.2">
      <c r="B82" s="2"/>
      <c r="C82" s="3"/>
      <c r="D82" s="3"/>
      <c r="E82" s="3"/>
      <c r="F82" s="3"/>
      <c r="G82" s="3"/>
      <c r="H82" s="3"/>
      <c r="I82" s="3"/>
      <c r="J82" s="3"/>
      <c r="K82" s="3"/>
      <c r="L82" s="3"/>
      <c r="M82" s="2"/>
      <c r="N82" s="2"/>
      <c r="O82" s="1"/>
      <c r="P82" s="1"/>
    </row>
    <row r="83" spans="2:16" ht="13.5" x14ac:dyDescent="0.2">
      <c r="B83" s="2"/>
      <c r="C83" s="3"/>
      <c r="D83" s="3"/>
      <c r="E83" s="3"/>
      <c r="F83" s="3"/>
      <c r="G83" s="3"/>
      <c r="H83" s="3"/>
      <c r="I83" s="3"/>
      <c r="J83" s="3"/>
      <c r="K83" s="3"/>
      <c r="L83" s="3"/>
      <c r="M83" s="2"/>
      <c r="N83" s="2"/>
      <c r="O83" s="1"/>
      <c r="P83" s="1"/>
    </row>
    <row r="84" spans="2:16" ht="13.5" x14ac:dyDescent="0.2">
      <c r="B84" s="2"/>
      <c r="C84" s="3"/>
      <c r="D84" s="3"/>
      <c r="E84" s="3"/>
      <c r="F84" s="3"/>
      <c r="G84" s="3"/>
      <c r="H84" s="3"/>
      <c r="I84" s="3"/>
      <c r="J84" s="3"/>
      <c r="K84" s="3"/>
      <c r="L84" s="3"/>
      <c r="M84" s="2"/>
      <c r="N84" s="2"/>
      <c r="O84" s="1"/>
      <c r="P84" s="1"/>
    </row>
    <row r="85" spans="2:16" ht="13.5" x14ac:dyDescent="0.2">
      <c r="B85" s="2"/>
      <c r="C85" s="3"/>
      <c r="D85" s="3"/>
      <c r="E85" s="3"/>
      <c r="F85" s="3"/>
      <c r="G85" s="3"/>
      <c r="H85" s="3"/>
      <c r="I85" s="3"/>
      <c r="J85" s="3"/>
      <c r="K85" s="3"/>
      <c r="L85" s="3"/>
      <c r="M85" s="2"/>
      <c r="N85" s="2"/>
      <c r="O85" s="1"/>
      <c r="P85" s="1"/>
    </row>
    <row r="86" spans="2:16" ht="13.5" x14ac:dyDescent="0.2">
      <c r="B86" s="2"/>
      <c r="C86" s="3"/>
      <c r="D86" s="3"/>
      <c r="E86" s="3"/>
      <c r="F86" s="3"/>
      <c r="G86" s="3"/>
      <c r="H86" s="3"/>
      <c r="I86" s="3"/>
      <c r="J86" s="3"/>
      <c r="K86" s="3"/>
      <c r="L86" s="3"/>
      <c r="M86" s="2"/>
      <c r="N86" s="2"/>
      <c r="O86" s="1"/>
      <c r="P86" s="1"/>
    </row>
    <row r="87" spans="2:16" ht="13.5" x14ac:dyDescent="0.2">
      <c r="B87" s="2"/>
      <c r="C87" s="3"/>
      <c r="D87" s="3"/>
      <c r="E87" s="3"/>
      <c r="F87" s="3"/>
      <c r="G87" s="3"/>
      <c r="H87" s="3"/>
      <c r="I87" s="3"/>
      <c r="J87" s="3"/>
      <c r="K87" s="3"/>
      <c r="L87" s="3"/>
      <c r="M87" s="2"/>
      <c r="N87" s="2"/>
      <c r="O87" s="1"/>
      <c r="P87" s="1"/>
    </row>
    <row r="88" spans="2:16" ht="13.5" x14ac:dyDescent="0.2">
      <c r="B88" s="2"/>
      <c r="C88" s="3"/>
      <c r="D88" s="3"/>
      <c r="E88" s="3"/>
      <c r="F88" s="3"/>
      <c r="G88" s="3"/>
      <c r="H88" s="3"/>
      <c r="I88" s="3"/>
      <c r="J88" s="3"/>
      <c r="K88" s="3"/>
      <c r="L88" s="3"/>
      <c r="M88" s="2"/>
      <c r="N88" s="2"/>
      <c r="O88" s="1"/>
      <c r="P88" s="1"/>
    </row>
    <row r="89" spans="2:16" ht="13.5" x14ac:dyDescent="0.2">
      <c r="B89" s="2"/>
      <c r="C89" s="3"/>
      <c r="D89" s="3"/>
      <c r="E89" s="3"/>
      <c r="F89" s="3"/>
      <c r="G89" s="3"/>
      <c r="H89" s="3"/>
      <c r="I89" s="3"/>
      <c r="J89" s="3"/>
      <c r="K89" s="3"/>
      <c r="L89" s="3"/>
      <c r="M89" s="2"/>
      <c r="N89" s="2"/>
      <c r="O89" s="1"/>
      <c r="P89" s="1"/>
    </row>
    <row r="90" spans="2:16" ht="13.5" x14ac:dyDescent="0.2">
      <c r="B90" s="2"/>
      <c r="C90" s="3"/>
      <c r="D90" s="3"/>
      <c r="E90" s="3"/>
      <c r="F90" s="3"/>
      <c r="G90" s="3"/>
      <c r="H90" s="3"/>
      <c r="I90" s="3"/>
      <c r="J90" s="3"/>
      <c r="K90" s="3"/>
      <c r="L90" s="3"/>
      <c r="M90" s="2"/>
      <c r="N90" s="2"/>
      <c r="O90" s="1"/>
      <c r="P90" s="1"/>
    </row>
    <row r="91" spans="2:16" ht="13.5" x14ac:dyDescent="0.2">
      <c r="B91" s="2"/>
      <c r="C91" s="3"/>
      <c r="D91" s="3"/>
      <c r="E91" s="3"/>
      <c r="F91" s="3"/>
      <c r="G91" s="3"/>
      <c r="H91" s="3"/>
      <c r="I91" s="3"/>
      <c r="J91" s="3"/>
      <c r="K91" s="3"/>
      <c r="L91" s="3"/>
      <c r="M91" s="2"/>
      <c r="N91" s="2"/>
      <c r="O91" s="1"/>
      <c r="P91" s="1"/>
    </row>
    <row r="92" spans="2:16" ht="13.5" x14ac:dyDescent="0.2">
      <c r="B92" s="2"/>
      <c r="C92" s="3"/>
      <c r="D92" s="3"/>
      <c r="E92" s="3"/>
      <c r="F92" s="3"/>
      <c r="G92" s="3"/>
      <c r="H92" s="3"/>
      <c r="I92" s="3"/>
      <c r="J92" s="3"/>
      <c r="K92" s="3"/>
      <c r="L92" s="3"/>
      <c r="M92" s="2"/>
      <c r="N92" s="2"/>
      <c r="O92" s="1"/>
      <c r="P92" s="1"/>
    </row>
    <row r="93" spans="2:16" ht="13.5" x14ac:dyDescent="0.2">
      <c r="B93" s="2"/>
      <c r="C93" s="3"/>
      <c r="D93" s="3"/>
      <c r="E93" s="3"/>
      <c r="F93" s="3"/>
      <c r="G93" s="3"/>
      <c r="H93" s="3"/>
      <c r="I93" s="3"/>
      <c r="J93" s="3"/>
      <c r="K93" s="3"/>
      <c r="L93" s="3"/>
      <c r="M93" s="2"/>
      <c r="N93" s="2"/>
      <c r="O93" s="1"/>
      <c r="P93" s="1"/>
    </row>
    <row r="94" spans="2:16" ht="13.5" x14ac:dyDescent="0.2">
      <c r="B94" s="2"/>
      <c r="C94" s="3"/>
      <c r="D94" s="3"/>
      <c r="E94" s="3"/>
      <c r="F94" s="3"/>
      <c r="G94" s="3"/>
      <c r="H94" s="3"/>
      <c r="I94" s="3"/>
      <c r="J94" s="3"/>
      <c r="K94" s="3"/>
      <c r="L94" s="3"/>
      <c r="M94" s="2"/>
      <c r="N94" s="2"/>
      <c r="O94" s="1"/>
      <c r="P94" s="1"/>
    </row>
    <row r="95" spans="2:16" ht="13.5" x14ac:dyDescent="0.2">
      <c r="B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2"/>
      <c r="N95" s="2"/>
      <c r="O95" s="1"/>
      <c r="P95" s="1"/>
    </row>
    <row r="96" spans="2:16" ht="13.5" x14ac:dyDescent="0.2">
      <c r="B96" s="2"/>
      <c r="C96" s="3"/>
      <c r="D96" s="3"/>
      <c r="E96" s="3"/>
      <c r="F96" s="3"/>
      <c r="G96" s="3"/>
      <c r="H96" s="3"/>
      <c r="I96" s="3"/>
      <c r="J96" s="3"/>
      <c r="K96" s="3"/>
      <c r="L96" s="3"/>
      <c r="M96" s="2"/>
      <c r="N96" s="2"/>
      <c r="O96" s="1"/>
      <c r="P96" s="1"/>
    </row>
    <row r="97" spans="2:16" ht="13.5" x14ac:dyDescent="0.2"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2"/>
      <c r="N97" s="2"/>
      <c r="O97" s="1"/>
      <c r="P97" s="1"/>
    </row>
    <row r="98" spans="2:16" ht="13.5" x14ac:dyDescent="0.2">
      <c r="B98" s="2"/>
      <c r="C98" s="3"/>
      <c r="D98" s="3"/>
      <c r="E98" s="3"/>
      <c r="F98" s="3"/>
      <c r="G98" s="3"/>
      <c r="H98" s="3"/>
      <c r="I98" s="3"/>
      <c r="J98" s="3"/>
      <c r="K98" s="3"/>
      <c r="L98" s="3"/>
      <c r="M98" s="2"/>
      <c r="N98" s="2"/>
      <c r="O98" s="1"/>
      <c r="P98" s="1"/>
    </row>
    <row r="99" spans="2:16" ht="13.5" x14ac:dyDescent="0.2">
      <c r="B99" s="2"/>
      <c r="C99" s="3"/>
      <c r="D99" s="3"/>
      <c r="E99" s="3"/>
      <c r="F99" s="3"/>
      <c r="G99" s="3"/>
      <c r="H99" s="3"/>
      <c r="I99" s="3"/>
      <c r="J99" s="3"/>
      <c r="K99" s="3"/>
      <c r="L99" s="3"/>
      <c r="M99" s="2"/>
      <c r="N99" s="2"/>
      <c r="O99" s="1"/>
      <c r="P99" s="1"/>
    </row>
    <row r="100" spans="2:16" ht="13.5" x14ac:dyDescent="0.2">
      <c r="B100" s="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2"/>
      <c r="N100" s="2"/>
      <c r="O100" s="1"/>
      <c r="P100" s="1"/>
    </row>
    <row r="101" spans="2:16" ht="13.5" x14ac:dyDescent="0.2"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2"/>
      <c r="N101" s="2"/>
      <c r="O101" s="1"/>
      <c r="P101" s="1"/>
    </row>
    <row r="102" spans="2:16" ht="13.5" x14ac:dyDescent="0.2">
      <c r="B102" s="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2"/>
      <c r="N102" s="2"/>
      <c r="O102" s="1"/>
      <c r="P102" s="1"/>
    </row>
    <row r="103" spans="2:16" ht="13.5" x14ac:dyDescent="0.2">
      <c r="B103" s="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2"/>
      <c r="N103" s="2"/>
      <c r="O103" s="1"/>
      <c r="P103" s="1"/>
    </row>
    <row r="104" spans="2:16" ht="13.5" x14ac:dyDescent="0.2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2"/>
      <c r="N104" s="2"/>
      <c r="O104" s="1"/>
      <c r="P104" s="1"/>
    </row>
    <row r="105" spans="2:16" ht="13.5" x14ac:dyDescent="0.2">
      <c r="B105" s="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2"/>
      <c r="N105" s="2"/>
      <c r="O105" s="1"/>
      <c r="P105" s="1"/>
    </row>
    <row r="106" spans="2:16" ht="13.5" x14ac:dyDescent="0.2"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2"/>
      <c r="N106" s="2"/>
      <c r="O106" s="1"/>
      <c r="P106" s="1"/>
    </row>
    <row r="107" spans="2:16" ht="13.5" x14ac:dyDescent="0.2">
      <c r="B107" s="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2"/>
      <c r="N107" s="2"/>
      <c r="O107" s="1"/>
      <c r="P107" s="1"/>
    </row>
    <row r="108" spans="2:16" ht="13.5" x14ac:dyDescent="0.2">
      <c r="B108" s="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2"/>
      <c r="N108" s="2"/>
      <c r="O108" s="1"/>
      <c r="P108" s="1"/>
    </row>
    <row r="109" spans="2:16" ht="13.5" x14ac:dyDescent="0.2">
      <c r="B109" s="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2"/>
      <c r="N109" s="2"/>
      <c r="O109" s="1"/>
      <c r="P109" s="1"/>
    </row>
    <row r="110" spans="2:16" ht="13.5" x14ac:dyDescent="0.2">
      <c r="B110" s="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2"/>
      <c r="N110" s="2"/>
      <c r="O110" s="1"/>
      <c r="P110" s="1"/>
    </row>
    <row r="111" spans="2:16" ht="13.5" x14ac:dyDescent="0.2">
      <c r="B111" s="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2"/>
      <c r="N111" s="2"/>
      <c r="O111" s="1"/>
      <c r="P111" s="1"/>
    </row>
    <row r="112" spans="2:16" ht="13.5" x14ac:dyDescent="0.2">
      <c r="B112" s="2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2"/>
      <c r="N112" s="2"/>
      <c r="O112" s="1"/>
      <c r="P112" s="1"/>
    </row>
    <row r="113" spans="2:16" ht="13.5" x14ac:dyDescent="0.2">
      <c r="B113" s="2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2"/>
      <c r="N113" s="2"/>
      <c r="O113" s="1"/>
      <c r="P113" s="1"/>
    </row>
    <row r="114" spans="2:16" ht="13.5" x14ac:dyDescent="0.2">
      <c r="B114" s="2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2"/>
      <c r="N114" s="2"/>
      <c r="O114" s="1"/>
      <c r="P114" s="1"/>
    </row>
    <row r="115" spans="2:16" ht="13.5" x14ac:dyDescent="0.2">
      <c r="B115" s="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2"/>
      <c r="N115" s="2"/>
      <c r="O115" s="1"/>
      <c r="P115" s="1"/>
    </row>
    <row r="116" spans="2:16" ht="13.5" x14ac:dyDescent="0.2">
      <c r="B116" s="2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2"/>
      <c r="N116" s="2"/>
      <c r="O116" s="1"/>
      <c r="P116" s="1"/>
    </row>
    <row r="117" spans="2:16" ht="13.5" x14ac:dyDescent="0.2">
      <c r="B117" s="2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2"/>
      <c r="N117" s="2"/>
      <c r="O117" s="1"/>
      <c r="P117" s="1"/>
    </row>
    <row r="118" spans="2:16" ht="13.5" x14ac:dyDescent="0.2">
      <c r="B118" s="2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2"/>
      <c r="N118" s="2"/>
      <c r="O118" s="1"/>
      <c r="P118" s="1"/>
    </row>
    <row r="119" spans="2:16" ht="13.5" x14ac:dyDescent="0.2">
      <c r="B119" s="2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2"/>
      <c r="N119" s="2"/>
      <c r="O119" s="1"/>
      <c r="P119" s="1"/>
    </row>
    <row r="120" spans="2:16" ht="13.5" x14ac:dyDescent="0.2">
      <c r="B120" s="2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2"/>
      <c r="N120" s="2"/>
      <c r="O120" s="1"/>
      <c r="P120" s="1"/>
    </row>
    <row r="121" spans="2:16" ht="13.5" x14ac:dyDescent="0.2">
      <c r="B121" s="2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2"/>
      <c r="N121" s="2"/>
      <c r="O121" s="1"/>
      <c r="P121" s="1"/>
    </row>
    <row r="122" spans="2:16" ht="13.5" x14ac:dyDescent="0.2">
      <c r="B122" s="2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2"/>
      <c r="N122" s="2"/>
      <c r="O122" s="1"/>
      <c r="P122" s="1"/>
    </row>
    <row r="123" spans="2:16" ht="13.5" x14ac:dyDescent="0.2">
      <c r="B123" s="2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2"/>
      <c r="N123" s="2"/>
      <c r="O123" s="1"/>
      <c r="P123" s="1"/>
    </row>
    <row r="124" spans="2:16" ht="13.5" x14ac:dyDescent="0.2">
      <c r="B124" s="2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2"/>
      <c r="N124" s="2"/>
      <c r="O124" s="1"/>
      <c r="P124" s="1"/>
    </row>
    <row r="125" spans="2:16" ht="13.5" x14ac:dyDescent="0.2">
      <c r="B125" s="2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2"/>
      <c r="N125" s="2"/>
      <c r="O125" s="1"/>
      <c r="P125" s="1"/>
    </row>
    <row r="126" spans="2:16" ht="13.5" x14ac:dyDescent="0.2">
      <c r="B126" s="2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2"/>
      <c r="N126" s="2"/>
      <c r="O126" s="1"/>
      <c r="P126" s="1"/>
    </row>
    <row r="127" spans="2:16" ht="13.5" x14ac:dyDescent="0.2">
      <c r="B127" s="2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2"/>
      <c r="N127" s="2"/>
      <c r="O127" s="1"/>
      <c r="P127" s="1"/>
    </row>
    <row r="128" spans="2:16" ht="13.5" x14ac:dyDescent="0.2">
      <c r="B128" s="2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2"/>
      <c r="N128" s="2"/>
      <c r="O128" s="1"/>
      <c r="P128" s="1"/>
    </row>
    <row r="129" spans="2:16" ht="13.5" x14ac:dyDescent="0.2">
      <c r="B129" s="2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2"/>
      <c r="N129" s="2"/>
      <c r="O129" s="1"/>
      <c r="P129" s="1"/>
    </row>
    <row r="130" spans="2:16" ht="13.5" x14ac:dyDescent="0.2">
      <c r="B130" s="2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2"/>
      <c r="N130" s="2"/>
      <c r="O130" s="1"/>
      <c r="P130" s="1"/>
    </row>
    <row r="131" spans="2:16" ht="13.5" x14ac:dyDescent="0.2">
      <c r="B131" s="2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2"/>
      <c r="N131" s="2"/>
      <c r="O131" s="1"/>
      <c r="P131" s="1"/>
    </row>
    <row r="132" spans="2:16" ht="13.5" x14ac:dyDescent="0.2">
      <c r="B132" s="2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2"/>
      <c r="N132" s="2"/>
      <c r="O132" s="1"/>
      <c r="P132" s="1"/>
    </row>
  </sheetData>
  <autoFilter ref="A5:AD28">
    <sortState ref="A9:U28">
      <sortCondition descending="1" ref="Q5:Q28"/>
    </sortState>
  </autoFilter>
  <sortState ref="B6:AH28">
    <sortCondition descending="1" ref="Q6:Q28"/>
  </sortState>
  <mergeCells count="24">
    <mergeCell ref="M2:P2"/>
    <mergeCell ref="K2:L2"/>
    <mergeCell ref="K3:K5"/>
    <mergeCell ref="S2:S5"/>
    <mergeCell ref="Q2:Q5"/>
    <mergeCell ref="M4:M5"/>
    <mergeCell ref="N4:N5"/>
    <mergeCell ref="O4:P4"/>
    <mergeCell ref="M3:P3"/>
    <mergeCell ref="R3:R5"/>
    <mergeCell ref="A1:S1"/>
    <mergeCell ref="L3:L5"/>
    <mergeCell ref="H3:H5"/>
    <mergeCell ref="I3:I5"/>
    <mergeCell ref="J3:J5"/>
    <mergeCell ref="C3:C5"/>
    <mergeCell ref="D3:D5"/>
    <mergeCell ref="E3:E5"/>
    <mergeCell ref="F3:F5"/>
    <mergeCell ref="A2:A5"/>
    <mergeCell ref="B2:B5"/>
    <mergeCell ref="C2:F2"/>
    <mergeCell ref="G2:J2"/>
    <mergeCell ref="G3:G5"/>
  </mergeCells>
  <conditionalFormatting sqref="C6:L28 O6:S28 C29:S30">
    <cfRule type="cellIs" dxfId="1" priority="2" operator="lessThan">
      <formula>0</formula>
    </cfRule>
  </conditionalFormatting>
  <conditionalFormatting sqref="M6:M28">
    <cfRule type="cellIs" dxfId="0" priority="1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Динамика собираемости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Гармаев Константин Владимирович</dc:creator>
  <cp:lastModifiedBy>Дашидоржиев Александр Валерьевич</cp:lastModifiedBy>
  <cp:lastPrinted>2022-10-10T02:25:17Z</cp:lastPrinted>
  <dcterms:created xsi:type="dcterms:W3CDTF">2020-01-14T01:49:42Z</dcterms:created>
  <dcterms:modified xsi:type="dcterms:W3CDTF">2022-12-07T10:28:00Z</dcterms:modified>
</cp:coreProperties>
</file>